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showObjects="placeholders" codeName="ThisWorkbook"/>
  <mc:AlternateContent xmlns:mc="http://schemas.openxmlformats.org/markup-compatibility/2006">
    <mc:Choice Requires="x15">
      <x15ac:absPath xmlns:x15ac="http://schemas.microsoft.com/office/spreadsheetml/2010/11/ac" url="/Users/michellezucca/Downloads/"/>
    </mc:Choice>
  </mc:AlternateContent>
  <xr:revisionPtr revIDLastSave="0" documentId="13_ncr:1_{CD048497-35D9-334D-9738-E66F0248A098}" xr6:coauthVersionLast="47" xr6:coauthVersionMax="47" xr10:uidLastSave="{00000000-0000-0000-0000-000000000000}"/>
  <bookViews>
    <workbookView xWindow="0" yWindow="500" windowWidth="23260" windowHeight="14020" tabRatio="658" xr2:uid="{00000000-000D-0000-FFFF-FFFF00000000}"/>
  </bookViews>
  <sheets>
    <sheet name="Read Me" sheetId="17" r:id="rId1"/>
    <sheet name="Legacy Fleet" sheetId="15" r:id="rId2"/>
    <sheet name="ZEVs Results" sheetId="16" r:id="rId3"/>
    <sheet name="Selection" sheetId="4" state="hidden" r:id="rId4"/>
  </sheets>
  <externalReferences>
    <externalReference r:id="rId5"/>
  </externalReferences>
  <definedNames>
    <definedName name="BL" localSheetId="0">[1]Selection!$A$5</definedName>
    <definedName name="BL">Selection!$A$5</definedName>
    <definedName name="ET" localSheetId="0">[1]Selection!$A$2:$A$4</definedName>
    <definedName name="ET">Selection!$A$2:$A$4</definedName>
    <definedName name="ZEVVT" localSheetId="0">[1]Selection!$C$2:$C$11</definedName>
    <definedName name="ZEVVT">Selection!$C$2:$C$11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6" i="15" l="1"/>
  <c r="F6" i="15"/>
  <c r="G6" i="15" s="1"/>
  <c r="I6" i="15"/>
  <c r="F7" i="15"/>
  <c r="G7" i="15"/>
  <c r="L7" i="15" s="1"/>
  <c r="M7" i="15" s="1"/>
  <c r="I7" i="15"/>
  <c r="N7" i="15" s="1"/>
  <c r="F8" i="15"/>
  <c r="G8" i="15"/>
  <c r="L8" i="15" s="1"/>
  <c r="M8" i="15" s="1"/>
  <c r="I8" i="15"/>
  <c r="N8" i="15" s="1"/>
  <c r="F9" i="15"/>
  <c r="G9" i="15"/>
  <c r="L9" i="15" s="1"/>
  <c r="M9" i="15" s="1"/>
  <c r="I9" i="15"/>
  <c r="F10" i="15"/>
  <c r="G10" i="15"/>
  <c r="L10" i="15" s="1"/>
  <c r="M10" i="15" s="1"/>
  <c r="I10" i="15"/>
  <c r="F11" i="15"/>
  <c r="G11" i="15"/>
  <c r="I11" i="15"/>
  <c r="F12" i="15"/>
  <c r="G12" i="15"/>
  <c r="L12" i="15" s="1"/>
  <c r="M12" i="15" s="1"/>
  <c r="I12" i="15"/>
  <c r="G13" i="15"/>
  <c r="L13" i="15" s="1"/>
  <c r="M13" i="15" s="1"/>
  <c r="I13" i="15"/>
  <c r="F14" i="15"/>
  <c r="G14" i="15"/>
  <c r="L14" i="15" s="1"/>
  <c r="M14" i="15" s="1"/>
  <c r="I14" i="15"/>
  <c r="F15" i="15"/>
  <c r="G15" i="15"/>
  <c r="L15" i="15" s="1"/>
  <c r="M15" i="15" s="1"/>
  <c r="I15" i="15"/>
  <c r="N15" i="15" s="1"/>
  <c r="F16" i="15"/>
  <c r="G16" i="15"/>
  <c r="L16" i="15" s="1"/>
  <c r="M16" i="15" s="1"/>
  <c r="I16" i="15"/>
  <c r="N16" i="15" s="1"/>
  <c r="F17" i="15"/>
  <c r="G17" i="15"/>
  <c r="L17" i="15" s="1"/>
  <c r="M17" i="15" s="1"/>
  <c r="I17" i="15"/>
  <c r="N17" i="15" s="1"/>
  <c r="F18" i="15"/>
  <c r="G18" i="15"/>
  <c r="L18" i="15" s="1"/>
  <c r="M18" i="15" s="1"/>
  <c r="I18" i="15"/>
  <c r="N18" i="15" s="1"/>
  <c r="F19" i="15"/>
  <c r="G19" i="15"/>
  <c r="I19" i="15"/>
  <c r="N19" i="15" s="1"/>
  <c r="F20" i="15"/>
  <c r="G20" i="15"/>
  <c r="L20" i="15" s="1"/>
  <c r="M20" i="15" s="1"/>
  <c r="I20" i="15"/>
  <c r="N20" i="15" s="1"/>
  <c r="K7" i="15"/>
  <c r="O7" i="15"/>
  <c r="K8" i="15"/>
  <c r="O8" i="15"/>
  <c r="K9" i="15"/>
  <c r="O9" i="15"/>
  <c r="K10" i="15"/>
  <c r="O10" i="15"/>
  <c r="K11" i="15"/>
  <c r="O11" i="15"/>
  <c r="K12" i="15"/>
  <c r="O12" i="15"/>
  <c r="K13" i="15"/>
  <c r="O13" i="15"/>
  <c r="K14" i="15"/>
  <c r="O14" i="15"/>
  <c r="K15" i="15"/>
  <c r="O15" i="15"/>
  <c r="K16" i="15"/>
  <c r="O16" i="15"/>
  <c r="K17" i="15"/>
  <c r="O17" i="15"/>
  <c r="K18" i="15"/>
  <c r="O18" i="15"/>
  <c r="K19" i="15"/>
  <c r="O19" i="15"/>
  <c r="K20" i="15"/>
  <c r="O20" i="15"/>
  <c r="K21" i="15"/>
  <c r="O21" i="15"/>
  <c r="K22" i="15"/>
  <c r="O22" i="15"/>
  <c r="K23" i="15"/>
  <c r="O23" i="15"/>
  <c r="K24" i="15"/>
  <c r="O24" i="15"/>
  <c r="K25" i="15"/>
  <c r="O25" i="15"/>
  <c r="K26" i="15"/>
  <c r="O26" i="15"/>
  <c r="K27" i="15"/>
  <c r="O27" i="15"/>
  <c r="K28" i="15"/>
  <c r="O28" i="15"/>
  <c r="K29" i="15"/>
  <c r="O29" i="15"/>
  <c r="K30" i="15"/>
  <c r="O30" i="15"/>
  <c r="K31" i="15"/>
  <c r="O31" i="15"/>
  <c r="K32" i="15"/>
  <c r="O32" i="15"/>
  <c r="K33" i="15"/>
  <c r="O33" i="15"/>
  <c r="K34" i="15"/>
  <c r="O34" i="15"/>
  <c r="K35" i="15"/>
  <c r="O35" i="15"/>
  <c r="K36" i="15"/>
  <c r="O36" i="15"/>
  <c r="K37" i="15"/>
  <c r="O37" i="15"/>
  <c r="K38" i="15"/>
  <c r="O38" i="15"/>
  <c r="K39" i="15"/>
  <c r="O39" i="15"/>
  <c r="K40" i="15"/>
  <c r="O40" i="15"/>
  <c r="K41" i="15"/>
  <c r="O41" i="15"/>
  <c r="K42" i="15"/>
  <c r="O42" i="15"/>
  <c r="K43" i="15"/>
  <c r="O43" i="15"/>
  <c r="K44" i="15"/>
  <c r="O44" i="15"/>
  <c r="K45" i="15"/>
  <c r="O45" i="15"/>
  <c r="K46" i="15"/>
  <c r="O46" i="15"/>
  <c r="K47" i="15"/>
  <c r="O47" i="15"/>
  <c r="K48" i="15"/>
  <c r="O48" i="15"/>
  <c r="K49" i="15"/>
  <c r="O49" i="15"/>
  <c r="K50" i="15"/>
  <c r="O50" i="15"/>
  <c r="K51" i="15"/>
  <c r="O51" i="15"/>
  <c r="K52" i="15"/>
  <c r="O52" i="15"/>
  <c r="K53" i="15"/>
  <c r="O53" i="15"/>
  <c r="K54" i="15"/>
  <c r="O54" i="15"/>
  <c r="K55" i="15"/>
  <c r="O55" i="15"/>
  <c r="K56" i="15"/>
  <c r="O56" i="15"/>
  <c r="K57" i="15"/>
  <c r="O57" i="15"/>
  <c r="K58" i="15"/>
  <c r="O58" i="15"/>
  <c r="K59" i="15"/>
  <c r="O59" i="15"/>
  <c r="K60" i="15"/>
  <c r="O60" i="15"/>
  <c r="K61" i="15"/>
  <c r="O61" i="15"/>
  <c r="K62" i="15"/>
  <c r="O62" i="15"/>
  <c r="K63" i="15"/>
  <c r="O63" i="15"/>
  <c r="K64" i="15"/>
  <c r="O64" i="15"/>
  <c r="K65" i="15"/>
  <c r="O65" i="15"/>
  <c r="K66" i="15"/>
  <c r="O66" i="15"/>
  <c r="K67" i="15"/>
  <c r="O67" i="15"/>
  <c r="K68" i="15"/>
  <c r="O68" i="15"/>
  <c r="K69" i="15"/>
  <c r="O69" i="15"/>
  <c r="K70" i="15"/>
  <c r="O70" i="15"/>
  <c r="K71" i="15"/>
  <c r="O71" i="15"/>
  <c r="K72" i="15"/>
  <c r="O72" i="15"/>
  <c r="K73" i="15"/>
  <c r="O73" i="15"/>
  <c r="K74" i="15"/>
  <c r="O74" i="15"/>
  <c r="K75" i="15"/>
  <c r="O75" i="15"/>
  <c r="K76" i="15"/>
  <c r="O76" i="15"/>
  <c r="K77" i="15"/>
  <c r="O77" i="15"/>
  <c r="K78" i="15"/>
  <c r="O78" i="15"/>
  <c r="K79" i="15"/>
  <c r="O79" i="15"/>
  <c r="K80" i="15"/>
  <c r="O80" i="15"/>
  <c r="K81" i="15"/>
  <c r="O81" i="15"/>
  <c r="K82" i="15"/>
  <c r="O82" i="15"/>
  <c r="K83" i="15"/>
  <c r="O83" i="15"/>
  <c r="K84" i="15"/>
  <c r="O84" i="15"/>
  <c r="K85" i="15"/>
  <c r="O85" i="15"/>
  <c r="K86" i="15"/>
  <c r="O86" i="15"/>
  <c r="K87" i="15"/>
  <c r="O87" i="15"/>
  <c r="K88" i="15"/>
  <c r="O88" i="15"/>
  <c r="K89" i="15"/>
  <c r="O89" i="15"/>
  <c r="K90" i="15"/>
  <c r="O90" i="15"/>
  <c r="K91" i="15"/>
  <c r="O91" i="15"/>
  <c r="K92" i="15"/>
  <c r="O92" i="15"/>
  <c r="K93" i="15"/>
  <c r="O93" i="15"/>
  <c r="K94" i="15"/>
  <c r="O94" i="15"/>
  <c r="K95" i="15"/>
  <c r="O95" i="15"/>
  <c r="K96" i="15"/>
  <c r="O96" i="15"/>
  <c r="K97" i="15"/>
  <c r="O97" i="15"/>
  <c r="K98" i="15"/>
  <c r="O98" i="15"/>
  <c r="K99" i="15"/>
  <c r="O99" i="15"/>
  <c r="K100" i="15"/>
  <c r="O100" i="15"/>
  <c r="K101" i="15"/>
  <c r="O101" i="15"/>
  <c r="K102" i="15"/>
  <c r="O102" i="15"/>
  <c r="K103" i="15"/>
  <c r="O103" i="15"/>
  <c r="K104" i="15"/>
  <c r="O104" i="15"/>
  <c r="K105" i="15"/>
  <c r="O105" i="15"/>
  <c r="K106" i="15"/>
  <c r="O106" i="15"/>
  <c r="K107" i="15"/>
  <c r="O107" i="15"/>
  <c r="K108" i="15"/>
  <c r="O108" i="15"/>
  <c r="K109" i="15"/>
  <c r="O109" i="15"/>
  <c r="K110" i="15"/>
  <c r="O110" i="15"/>
  <c r="K111" i="15"/>
  <c r="O111" i="15"/>
  <c r="K112" i="15"/>
  <c r="O112" i="15"/>
  <c r="K113" i="15"/>
  <c r="O113" i="15"/>
  <c r="K114" i="15"/>
  <c r="O114" i="15"/>
  <c r="K115" i="15"/>
  <c r="O115" i="15"/>
  <c r="K116" i="15"/>
  <c r="O116" i="15"/>
  <c r="K117" i="15"/>
  <c r="O117" i="15"/>
  <c r="K118" i="15"/>
  <c r="O118" i="15"/>
  <c r="K119" i="15"/>
  <c r="O119" i="15"/>
  <c r="K120" i="15"/>
  <c r="O120" i="15"/>
  <c r="K121" i="15"/>
  <c r="O121" i="15"/>
  <c r="K122" i="15"/>
  <c r="O122" i="15"/>
  <c r="K123" i="15"/>
  <c r="O123" i="15"/>
  <c r="K124" i="15"/>
  <c r="O124" i="15"/>
  <c r="K125" i="15"/>
  <c r="O125" i="15"/>
  <c r="K126" i="15"/>
  <c r="O126" i="15"/>
  <c r="K127" i="15"/>
  <c r="O127" i="15"/>
  <c r="K128" i="15"/>
  <c r="O128" i="15"/>
  <c r="K129" i="15"/>
  <c r="O129" i="15"/>
  <c r="K130" i="15"/>
  <c r="O130" i="15"/>
  <c r="K131" i="15"/>
  <c r="O131" i="15"/>
  <c r="K132" i="15"/>
  <c r="O132" i="15"/>
  <c r="K133" i="15"/>
  <c r="O133" i="15"/>
  <c r="K134" i="15"/>
  <c r="O134" i="15"/>
  <c r="K135" i="15"/>
  <c r="O135" i="15"/>
  <c r="K136" i="15"/>
  <c r="O136" i="15"/>
  <c r="K137" i="15"/>
  <c r="O137" i="15"/>
  <c r="K138" i="15"/>
  <c r="O138" i="15"/>
  <c r="K139" i="15"/>
  <c r="O139" i="15"/>
  <c r="K140" i="15"/>
  <c r="O140" i="15"/>
  <c r="K141" i="15"/>
  <c r="O141" i="15"/>
  <c r="K142" i="15"/>
  <c r="O142" i="15"/>
  <c r="K143" i="15"/>
  <c r="O143" i="15"/>
  <c r="K144" i="15"/>
  <c r="O144" i="15"/>
  <c r="K145" i="15"/>
  <c r="O145" i="15"/>
  <c r="K146" i="15"/>
  <c r="O146" i="15"/>
  <c r="K147" i="15"/>
  <c r="O147" i="15"/>
  <c r="K148" i="15"/>
  <c r="O148" i="15"/>
  <c r="K149" i="15"/>
  <c r="O149" i="15"/>
  <c r="K150" i="15"/>
  <c r="O150" i="15"/>
  <c r="K151" i="15"/>
  <c r="O151" i="15"/>
  <c r="K152" i="15"/>
  <c r="O152" i="15"/>
  <c r="K153" i="15"/>
  <c r="O153" i="15"/>
  <c r="K154" i="15"/>
  <c r="O154" i="15"/>
  <c r="K155" i="15"/>
  <c r="O155" i="15"/>
  <c r="K156" i="15"/>
  <c r="O156" i="15"/>
  <c r="K157" i="15"/>
  <c r="M157" i="15"/>
  <c r="N157" i="15"/>
  <c r="O157" i="15"/>
  <c r="K158" i="15"/>
  <c r="N158" i="15"/>
  <c r="O158" i="15"/>
  <c r="K159" i="15"/>
  <c r="N159" i="15"/>
  <c r="O159" i="15"/>
  <c r="K160" i="15"/>
  <c r="N160" i="15"/>
  <c r="O160" i="15"/>
  <c r="K161" i="15"/>
  <c r="N161" i="15"/>
  <c r="O161" i="15"/>
  <c r="K162" i="15"/>
  <c r="N162" i="15"/>
  <c r="O162" i="15"/>
  <c r="K163" i="15"/>
  <c r="N163" i="15"/>
  <c r="O163" i="15"/>
  <c r="K164" i="15"/>
  <c r="N164" i="15"/>
  <c r="O164" i="15"/>
  <c r="K165" i="15"/>
  <c r="M165" i="15"/>
  <c r="N165" i="15"/>
  <c r="O165" i="15"/>
  <c r="K166" i="15"/>
  <c r="N166" i="15"/>
  <c r="O166" i="15"/>
  <c r="K167" i="15"/>
  <c r="N167" i="15"/>
  <c r="O167" i="15"/>
  <c r="K168" i="15"/>
  <c r="N168" i="15"/>
  <c r="O168" i="15"/>
  <c r="K169" i="15"/>
  <c r="N169" i="15"/>
  <c r="O169" i="15"/>
  <c r="K170" i="15"/>
  <c r="N170" i="15"/>
  <c r="O170" i="15"/>
  <c r="K171" i="15"/>
  <c r="N171" i="15"/>
  <c r="O171" i="15"/>
  <c r="K172" i="15"/>
  <c r="N172" i="15"/>
  <c r="O172" i="15"/>
  <c r="K173" i="15"/>
  <c r="M173" i="15"/>
  <c r="N173" i="15"/>
  <c r="O173" i="15"/>
  <c r="K174" i="15"/>
  <c r="N174" i="15"/>
  <c r="O174" i="15"/>
  <c r="K175" i="15"/>
  <c r="N175" i="15"/>
  <c r="O175" i="15"/>
  <c r="K176" i="15"/>
  <c r="N176" i="15"/>
  <c r="O176" i="15"/>
  <c r="K177" i="15"/>
  <c r="N177" i="15"/>
  <c r="O177" i="15"/>
  <c r="K178" i="15"/>
  <c r="N178" i="15"/>
  <c r="O178" i="15"/>
  <c r="K179" i="15"/>
  <c r="N179" i="15"/>
  <c r="O179" i="15"/>
  <c r="K180" i="15"/>
  <c r="N180" i="15"/>
  <c r="O180" i="15"/>
  <c r="K181" i="15"/>
  <c r="M181" i="15"/>
  <c r="N181" i="15"/>
  <c r="O181" i="15"/>
  <c r="K182" i="15"/>
  <c r="N182" i="15"/>
  <c r="O182" i="15"/>
  <c r="K183" i="15"/>
  <c r="N183" i="15"/>
  <c r="O183" i="15"/>
  <c r="K184" i="15"/>
  <c r="N184" i="15"/>
  <c r="O184" i="15"/>
  <c r="K185" i="15"/>
  <c r="N185" i="15"/>
  <c r="O185" i="15"/>
  <c r="K186" i="15"/>
  <c r="N186" i="15"/>
  <c r="O186" i="15"/>
  <c r="K187" i="15"/>
  <c r="N187" i="15"/>
  <c r="O187" i="15"/>
  <c r="K188" i="15"/>
  <c r="N188" i="15"/>
  <c r="O188" i="15"/>
  <c r="K189" i="15"/>
  <c r="M189" i="15"/>
  <c r="N189" i="15"/>
  <c r="O189" i="15"/>
  <c r="K190" i="15"/>
  <c r="N190" i="15"/>
  <c r="O190" i="15"/>
  <c r="K191" i="15"/>
  <c r="N191" i="15"/>
  <c r="O191" i="15"/>
  <c r="K192" i="15"/>
  <c r="N192" i="15"/>
  <c r="O192" i="15"/>
  <c r="K193" i="15"/>
  <c r="N193" i="15"/>
  <c r="O193" i="15"/>
  <c r="K194" i="15"/>
  <c r="N194" i="15"/>
  <c r="O194" i="15"/>
  <c r="K195" i="15"/>
  <c r="N195" i="15"/>
  <c r="O195" i="15"/>
  <c r="K196" i="15"/>
  <c r="N196" i="15"/>
  <c r="O196" i="15"/>
  <c r="K197" i="15"/>
  <c r="M197" i="15"/>
  <c r="N197" i="15"/>
  <c r="O197" i="15"/>
  <c r="K198" i="15"/>
  <c r="N198" i="15"/>
  <c r="O198" i="15"/>
  <c r="K199" i="15"/>
  <c r="N199" i="15"/>
  <c r="O199" i="15"/>
  <c r="K200" i="15"/>
  <c r="N200" i="15"/>
  <c r="O200" i="15"/>
  <c r="K201" i="15"/>
  <c r="N201" i="15"/>
  <c r="O201" i="15"/>
  <c r="K202" i="15"/>
  <c r="N202" i="15"/>
  <c r="O202" i="15"/>
  <c r="K203" i="15"/>
  <c r="N203" i="15"/>
  <c r="O203" i="15"/>
  <c r="K204" i="15"/>
  <c r="N204" i="15"/>
  <c r="O204" i="15"/>
  <c r="K205" i="15"/>
  <c r="M205" i="15"/>
  <c r="N205" i="15"/>
  <c r="O205" i="15"/>
  <c r="K206" i="15"/>
  <c r="N206" i="15"/>
  <c r="O206" i="15"/>
  <c r="K207" i="15"/>
  <c r="M207" i="15"/>
  <c r="N207" i="15"/>
  <c r="O207" i="15"/>
  <c r="K208" i="15"/>
  <c r="M208" i="15"/>
  <c r="N208" i="15"/>
  <c r="O208" i="15"/>
  <c r="K209" i="15"/>
  <c r="M209" i="15"/>
  <c r="N209" i="15"/>
  <c r="O209" i="15"/>
  <c r="K210" i="15"/>
  <c r="M210" i="15"/>
  <c r="N210" i="15"/>
  <c r="O210" i="15"/>
  <c r="K211" i="15"/>
  <c r="M211" i="15"/>
  <c r="N211" i="15"/>
  <c r="O211" i="15"/>
  <c r="K212" i="15"/>
  <c r="M212" i="15"/>
  <c r="N212" i="15"/>
  <c r="O212" i="15"/>
  <c r="K213" i="15"/>
  <c r="M213" i="15"/>
  <c r="N213" i="15"/>
  <c r="O213" i="15"/>
  <c r="K214" i="15"/>
  <c r="M214" i="15"/>
  <c r="N214" i="15"/>
  <c r="O214" i="15"/>
  <c r="K215" i="15"/>
  <c r="M215" i="15"/>
  <c r="N215" i="15"/>
  <c r="O215" i="15"/>
  <c r="K216" i="15"/>
  <c r="M216" i="15"/>
  <c r="N216" i="15"/>
  <c r="O216" i="15"/>
  <c r="K217" i="15"/>
  <c r="M217" i="15"/>
  <c r="N217" i="15"/>
  <c r="O217" i="15"/>
  <c r="K218" i="15"/>
  <c r="M218" i="15"/>
  <c r="N218" i="15"/>
  <c r="O218" i="15"/>
  <c r="K219" i="15"/>
  <c r="M219" i="15"/>
  <c r="N219" i="15"/>
  <c r="O219" i="15"/>
  <c r="K220" i="15"/>
  <c r="M220" i="15"/>
  <c r="N220" i="15"/>
  <c r="O220" i="15"/>
  <c r="K221" i="15"/>
  <c r="M221" i="15"/>
  <c r="N221" i="15"/>
  <c r="O221" i="15"/>
  <c r="K222" i="15"/>
  <c r="M222" i="15"/>
  <c r="N222" i="15"/>
  <c r="O222" i="15"/>
  <c r="K223" i="15"/>
  <c r="M223" i="15"/>
  <c r="N223" i="15"/>
  <c r="O223" i="15"/>
  <c r="K224" i="15"/>
  <c r="M224" i="15"/>
  <c r="N224" i="15"/>
  <c r="O224" i="15"/>
  <c r="K225" i="15"/>
  <c r="M225" i="15"/>
  <c r="N225" i="15"/>
  <c r="O225" i="15"/>
  <c r="K226" i="15"/>
  <c r="M226" i="15"/>
  <c r="N226" i="15"/>
  <c r="O226" i="15"/>
  <c r="K227" i="15"/>
  <c r="M227" i="15"/>
  <c r="N227" i="15"/>
  <c r="O227" i="15"/>
  <c r="K228" i="15"/>
  <c r="M228" i="15"/>
  <c r="N228" i="15"/>
  <c r="O228" i="15"/>
  <c r="K229" i="15"/>
  <c r="M229" i="15"/>
  <c r="N229" i="15"/>
  <c r="O229" i="15"/>
  <c r="K230" i="15"/>
  <c r="M230" i="15"/>
  <c r="N230" i="15"/>
  <c r="O230" i="15"/>
  <c r="K231" i="15"/>
  <c r="M231" i="15"/>
  <c r="N231" i="15"/>
  <c r="O231" i="15"/>
  <c r="K232" i="15"/>
  <c r="M232" i="15"/>
  <c r="N232" i="15"/>
  <c r="O232" i="15"/>
  <c r="K233" i="15"/>
  <c r="M233" i="15"/>
  <c r="N233" i="15"/>
  <c r="O233" i="15"/>
  <c r="K234" i="15"/>
  <c r="M234" i="15"/>
  <c r="N234" i="15"/>
  <c r="O234" i="15"/>
  <c r="K235" i="15"/>
  <c r="M235" i="15"/>
  <c r="N235" i="15"/>
  <c r="O235" i="15"/>
  <c r="K236" i="15"/>
  <c r="M236" i="15"/>
  <c r="N236" i="15"/>
  <c r="O236" i="15"/>
  <c r="K237" i="15"/>
  <c r="M237" i="15"/>
  <c r="N237" i="15"/>
  <c r="O237" i="15"/>
  <c r="K238" i="15"/>
  <c r="M238" i="15"/>
  <c r="N238" i="15"/>
  <c r="O238" i="15"/>
  <c r="K239" i="15"/>
  <c r="M239" i="15"/>
  <c r="N239" i="15"/>
  <c r="O239" i="15"/>
  <c r="K240" i="15"/>
  <c r="M240" i="15"/>
  <c r="N240" i="15"/>
  <c r="O240" i="15"/>
  <c r="K241" i="15"/>
  <c r="M241" i="15"/>
  <c r="N241" i="15"/>
  <c r="O241" i="15"/>
  <c r="K242" i="15"/>
  <c r="M242" i="15"/>
  <c r="N242" i="15"/>
  <c r="O242" i="15"/>
  <c r="K243" i="15"/>
  <c r="M243" i="15"/>
  <c r="N243" i="15"/>
  <c r="O243" i="15"/>
  <c r="K244" i="15"/>
  <c r="M244" i="15"/>
  <c r="N244" i="15"/>
  <c r="O244" i="15"/>
  <c r="K245" i="15"/>
  <c r="M245" i="15"/>
  <c r="N245" i="15"/>
  <c r="O245" i="15"/>
  <c r="K246" i="15"/>
  <c r="M246" i="15"/>
  <c r="N246" i="15"/>
  <c r="O246" i="15"/>
  <c r="K247" i="15"/>
  <c r="M247" i="15"/>
  <c r="N247" i="15"/>
  <c r="O247" i="15"/>
  <c r="K248" i="15"/>
  <c r="M248" i="15"/>
  <c r="N248" i="15"/>
  <c r="O248" i="15"/>
  <c r="K249" i="15"/>
  <c r="M249" i="15"/>
  <c r="N249" i="15"/>
  <c r="O249" i="15"/>
  <c r="K250" i="15"/>
  <c r="M250" i="15"/>
  <c r="N250" i="15"/>
  <c r="O250" i="15"/>
  <c r="K251" i="15"/>
  <c r="M251" i="15"/>
  <c r="N251" i="15"/>
  <c r="O251" i="15"/>
  <c r="K252" i="15"/>
  <c r="M252" i="15"/>
  <c r="N252" i="15"/>
  <c r="O252" i="15"/>
  <c r="K253" i="15"/>
  <c r="M253" i="15"/>
  <c r="N253" i="15"/>
  <c r="O253" i="15"/>
  <c r="K254" i="15"/>
  <c r="M254" i="15"/>
  <c r="N254" i="15"/>
  <c r="O254" i="15"/>
  <c r="K255" i="15"/>
  <c r="M255" i="15"/>
  <c r="N255" i="15"/>
  <c r="O255" i="15"/>
  <c r="K256" i="15"/>
  <c r="M256" i="15"/>
  <c r="N256" i="15"/>
  <c r="O256" i="15"/>
  <c r="K257" i="15"/>
  <c r="M257" i="15"/>
  <c r="N257" i="15"/>
  <c r="O257" i="15"/>
  <c r="K258" i="15"/>
  <c r="M258" i="15"/>
  <c r="N258" i="15"/>
  <c r="O258" i="15"/>
  <c r="K259" i="15"/>
  <c r="M259" i="15"/>
  <c r="N259" i="15"/>
  <c r="O259" i="15"/>
  <c r="K260" i="15"/>
  <c r="M260" i="15"/>
  <c r="N260" i="15"/>
  <c r="O260" i="15"/>
  <c r="K261" i="15"/>
  <c r="M261" i="15"/>
  <c r="N261" i="15"/>
  <c r="O261" i="15"/>
  <c r="K262" i="15"/>
  <c r="M262" i="15"/>
  <c r="N262" i="15"/>
  <c r="O262" i="15"/>
  <c r="K263" i="15"/>
  <c r="M263" i="15"/>
  <c r="N263" i="15"/>
  <c r="O263" i="15"/>
  <c r="K264" i="15"/>
  <c r="M264" i="15"/>
  <c r="N264" i="15"/>
  <c r="O264" i="15"/>
  <c r="K265" i="15"/>
  <c r="M265" i="15"/>
  <c r="N265" i="15"/>
  <c r="O265" i="15"/>
  <c r="K266" i="15"/>
  <c r="M266" i="15"/>
  <c r="N266" i="15"/>
  <c r="O266" i="15"/>
  <c r="K267" i="15"/>
  <c r="M267" i="15"/>
  <c r="N267" i="15"/>
  <c r="O267" i="15"/>
  <c r="K268" i="15"/>
  <c r="M268" i="15"/>
  <c r="N268" i="15"/>
  <c r="O268" i="15"/>
  <c r="K269" i="15"/>
  <c r="M269" i="15"/>
  <c r="N269" i="15"/>
  <c r="O269" i="15"/>
  <c r="K270" i="15"/>
  <c r="M270" i="15"/>
  <c r="N270" i="15"/>
  <c r="O270" i="15"/>
  <c r="K271" i="15"/>
  <c r="M271" i="15"/>
  <c r="N271" i="15"/>
  <c r="O271" i="15"/>
  <c r="K272" i="15"/>
  <c r="M272" i="15"/>
  <c r="N272" i="15"/>
  <c r="O272" i="15"/>
  <c r="K273" i="15"/>
  <c r="M273" i="15"/>
  <c r="N273" i="15"/>
  <c r="O273" i="15"/>
  <c r="K274" i="15"/>
  <c r="M274" i="15"/>
  <c r="N274" i="15"/>
  <c r="O274" i="15"/>
  <c r="K275" i="15"/>
  <c r="M275" i="15"/>
  <c r="N275" i="15"/>
  <c r="O275" i="15"/>
  <c r="K276" i="15"/>
  <c r="M276" i="15"/>
  <c r="N276" i="15"/>
  <c r="O276" i="15"/>
  <c r="K277" i="15"/>
  <c r="M277" i="15"/>
  <c r="N277" i="15"/>
  <c r="O277" i="15"/>
  <c r="K278" i="15"/>
  <c r="M278" i="15"/>
  <c r="N278" i="15"/>
  <c r="O278" i="15"/>
  <c r="K279" i="15"/>
  <c r="M279" i="15"/>
  <c r="N279" i="15"/>
  <c r="O279" i="15"/>
  <c r="K280" i="15"/>
  <c r="M280" i="15"/>
  <c r="N280" i="15"/>
  <c r="O280" i="15"/>
  <c r="K281" i="15"/>
  <c r="M281" i="15"/>
  <c r="N281" i="15"/>
  <c r="O281" i="15"/>
  <c r="K282" i="15"/>
  <c r="M282" i="15"/>
  <c r="N282" i="15"/>
  <c r="O282" i="15"/>
  <c r="K283" i="15"/>
  <c r="M283" i="15"/>
  <c r="N283" i="15"/>
  <c r="O283" i="15"/>
  <c r="K284" i="15"/>
  <c r="M284" i="15"/>
  <c r="N284" i="15"/>
  <c r="O284" i="15"/>
  <c r="K285" i="15"/>
  <c r="M285" i="15"/>
  <c r="N285" i="15"/>
  <c r="O285" i="15"/>
  <c r="K286" i="15"/>
  <c r="M286" i="15"/>
  <c r="N286" i="15"/>
  <c r="O286" i="15"/>
  <c r="K287" i="15"/>
  <c r="M287" i="15"/>
  <c r="N287" i="15"/>
  <c r="O287" i="15"/>
  <c r="K288" i="15"/>
  <c r="M288" i="15"/>
  <c r="N288" i="15"/>
  <c r="O288" i="15"/>
  <c r="K289" i="15"/>
  <c r="M289" i="15"/>
  <c r="N289" i="15"/>
  <c r="O289" i="15"/>
  <c r="K290" i="15"/>
  <c r="M290" i="15"/>
  <c r="N290" i="15"/>
  <c r="O290" i="15"/>
  <c r="K291" i="15"/>
  <c r="M291" i="15"/>
  <c r="N291" i="15"/>
  <c r="O291" i="15"/>
  <c r="K292" i="15"/>
  <c r="M292" i="15"/>
  <c r="N292" i="15"/>
  <c r="O292" i="15"/>
  <c r="K293" i="15"/>
  <c r="M293" i="15"/>
  <c r="N293" i="15"/>
  <c r="O293" i="15"/>
  <c r="K294" i="15"/>
  <c r="M294" i="15"/>
  <c r="N294" i="15"/>
  <c r="O294" i="15"/>
  <c r="K295" i="15"/>
  <c r="M295" i="15"/>
  <c r="N295" i="15"/>
  <c r="O295" i="15"/>
  <c r="K296" i="15"/>
  <c r="M296" i="15"/>
  <c r="N296" i="15"/>
  <c r="O296" i="15"/>
  <c r="K297" i="15"/>
  <c r="M297" i="15"/>
  <c r="N297" i="15"/>
  <c r="O297" i="15"/>
  <c r="K298" i="15"/>
  <c r="M298" i="15"/>
  <c r="N298" i="15"/>
  <c r="O298" i="15"/>
  <c r="K299" i="15"/>
  <c r="M299" i="15"/>
  <c r="N299" i="15"/>
  <c r="O299" i="15"/>
  <c r="K300" i="15"/>
  <c r="M300" i="15"/>
  <c r="N300" i="15"/>
  <c r="O300" i="15"/>
  <c r="K301" i="15"/>
  <c r="M301" i="15"/>
  <c r="N301" i="15"/>
  <c r="O301" i="15"/>
  <c r="K302" i="15"/>
  <c r="M302" i="15"/>
  <c r="N302" i="15"/>
  <c r="O302" i="15"/>
  <c r="K303" i="15"/>
  <c r="M303" i="15"/>
  <c r="N303" i="15"/>
  <c r="O303" i="15"/>
  <c r="K304" i="15"/>
  <c r="M304" i="15"/>
  <c r="N304" i="15"/>
  <c r="O304" i="15"/>
  <c r="K305" i="15"/>
  <c r="M305" i="15"/>
  <c r="N305" i="15"/>
  <c r="O305" i="15"/>
  <c r="K306" i="15"/>
  <c r="M306" i="15"/>
  <c r="N306" i="15"/>
  <c r="O306" i="15"/>
  <c r="K307" i="15"/>
  <c r="M307" i="15"/>
  <c r="N307" i="15"/>
  <c r="O307" i="15"/>
  <c r="K308" i="15"/>
  <c r="M308" i="15"/>
  <c r="N308" i="15"/>
  <c r="O308" i="15"/>
  <c r="K309" i="15"/>
  <c r="M309" i="15"/>
  <c r="N309" i="15"/>
  <c r="O309" i="15"/>
  <c r="K310" i="15"/>
  <c r="M310" i="15"/>
  <c r="N310" i="15"/>
  <c r="O310" i="15"/>
  <c r="K311" i="15"/>
  <c r="M311" i="15"/>
  <c r="N311" i="15"/>
  <c r="O311" i="15"/>
  <c r="K312" i="15"/>
  <c r="M312" i="15"/>
  <c r="N312" i="15"/>
  <c r="O312" i="15"/>
  <c r="K313" i="15"/>
  <c r="M313" i="15"/>
  <c r="N313" i="15"/>
  <c r="O313" i="15"/>
  <c r="K314" i="15"/>
  <c r="M314" i="15"/>
  <c r="N314" i="15"/>
  <c r="O314" i="15"/>
  <c r="K315" i="15"/>
  <c r="M315" i="15"/>
  <c r="N315" i="15"/>
  <c r="O315" i="15"/>
  <c r="K316" i="15"/>
  <c r="M316" i="15"/>
  <c r="N316" i="15"/>
  <c r="O316" i="15"/>
  <c r="K317" i="15"/>
  <c r="M317" i="15"/>
  <c r="N317" i="15"/>
  <c r="O317" i="15"/>
  <c r="K318" i="15"/>
  <c r="M318" i="15"/>
  <c r="N318" i="15"/>
  <c r="O318" i="15"/>
  <c r="K319" i="15"/>
  <c r="M319" i="15"/>
  <c r="N319" i="15"/>
  <c r="O319" i="15"/>
  <c r="K320" i="15"/>
  <c r="M320" i="15"/>
  <c r="N320" i="15"/>
  <c r="O320" i="15"/>
  <c r="K321" i="15"/>
  <c r="M321" i="15"/>
  <c r="N321" i="15"/>
  <c r="O321" i="15"/>
  <c r="K322" i="15"/>
  <c r="M322" i="15"/>
  <c r="N322" i="15"/>
  <c r="O322" i="15"/>
  <c r="K323" i="15"/>
  <c r="M323" i="15"/>
  <c r="N323" i="15"/>
  <c r="O323" i="15"/>
  <c r="K324" i="15"/>
  <c r="M324" i="15"/>
  <c r="N324" i="15"/>
  <c r="O324" i="15"/>
  <c r="K325" i="15"/>
  <c r="M325" i="15"/>
  <c r="N325" i="15"/>
  <c r="O325" i="15"/>
  <c r="K326" i="15"/>
  <c r="M326" i="15"/>
  <c r="N326" i="15"/>
  <c r="O326" i="15"/>
  <c r="K327" i="15"/>
  <c r="M327" i="15"/>
  <c r="N327" i="15"/>
  <c r="O327" i="15"/>
  <c r="K328" i="15"/>
  <c r="M328" i="15"/>
  <c r="N328" i="15"/>
  <c r="O328" i="15"/>
  <c r="K329" i="15"/>
  <c r="M329" i="15"/>
  <c r="N329" i="15"/>
  <c r="O329" i="15"/>
  <c r="K330" i="15"/>
  <c r="M330" i="15"/>
  <c r="N330" i="15"/>
  <c r="O330" i="15"/>
  <c r="K331" i="15"/>
  <c r="M331" i="15"/>
  <c r="N331" i="15"/>
  <c r="O331" i="15"/>
  <c r="K332" i="15"/>
  <c r="M332" i="15"/>
  <c r="N332" i="15"/>
  <c r="O332" i="15"/>
  <c r="K333" i="15"/>
  <c r="M333" i="15"/>
  <c r="N333" i="15"/>
  <c r="O333" i="15"/>
  <c r="K334" i="15"/>
  <c r="M334" i="15"/>
  <c r="N334" i="15"/>
  <c r="O334" i="15"/>
  <c r="K335" i="15"/>
  <c r="M335" i="15"/>
  <c r="N335" i="15"/>
  <c r="O335" i="15"/>
  <c r="K336" i="15"/>
  <c r="M336" i="15"/>
  <c r="N336" i="15"/>
  <c r="O336" i="15"/>
  <c r="K337" i="15"/>
  <c r="M337" i="15"/>
  <c r="N337" i="15"/>
  <c r="O337" i="15"/>
  <c r="K338" i="15"/>
  <c r="M338" i="15"/>
  <c r="N338" i="15"/>
  <c r="O338" i="15"/>
  <c r="K339" i="15"/>
  <c r="M339" i="15"/>
  <c r="N339" i="15"/>
  <c r="O339" i="15"/>
  <c r="K340" i="15"/>
  <c r="M340" i="15"/>
  <c r="N340" i="15"/>
  <c r="O340" i="15"/>
  <c r="K341" i="15"/>
  <c r="M341" i="15"/>
  <c r="N341" i="15"/>
  <c r="O341" i="15"/>
  <c r="K342" i="15"/>
  <c r="M342" i="15"/>
  <c r="N342" i="15"/>
  <c r="O342" i="15"/>
  <c r="K343" i="15"/>
  <c r="M343" i="15"/>
  <c r="N343" i="15"/>
  <c r="O343" i="15"/>
  <c r="K344" i="15"/>
  <c r="M344" i="15"/>
  <c r="N344" i="15"/>
  <c r="O344" i="15"/>
  <c r="K345" i="15"/>
  <c r="M345" i="15"/>
  <c r="N345" i="15"/>
  <c r="O345" i="15"/>
  <c r="K346" i="15"/>
  <c r="M346" i="15"/>
  <c r="N346" i="15"/>
  <c r="O346" i="15"/>
  <c r="K347" i="15"/>
  <c r="M347" i="15"/>
  <c r="N347" i="15"/>
  <c r="O347" i="15"/>
  <c r="K348" i="15"/>
  <c r="M348" i="15"/>
  <c r="N348" i="15"/>
  <c r="O348" i="15"/>
  <c r="K349" i="15"/>
  <c r="M349" i="15"/>
  <c r="N349" i="15"/>
  <c r="O349" i="15"/>
  <c r="K350" i="15"/>
  <c r="M350" i="15"/>
  <c r="N350" i="15"/>
  <c r="O350" i="15"/>
  <c r="K351" i="15"/>
  <c r="M351" i="15"/>
  <c r="N351" i="15"/>
  <c r="O351" i="15"/>
  <c r="K352" i="15"/>
  <c r="M352" i="15"/>
  <c r="N352" i="15"/>
  <c r="O352" i="15"/>
  <c r="K353" i="15"/>
  <c r="M353" i="15"/>
  <c r="N353" i="15"/>
  <c r="O353" i="15"/>
  <c r="K354" i="15"/>
  <c r="M354" i="15"/>
  <c r="N354" i="15"/>
  <c r="O354" i="15"/>
  <c r="K355" i="15"/>
  <c r="M355" i="15"/>
  <c r="N355" i="15"/>
  <c r="O355" i="15"/>
  <c r="K356" i="15"/>
  <c r="M356" i="15"/>
  <c r="N356" i="15"/>
  <c r="O356" i="15"/>
  <c r="K357" i="15"/>
  <c r="M357" i="15"/>
  <c r="N357" i="15"/>
  <c r="O357" i="15"/>
  <c r="K358" i="15"/>
  <c r="M358" i="15"/>
  <c r="N358" i="15"/>
  <c r="O358" i="15"/>
  <c r="K359" i="15"/>
  <c r="M359" i="15"/>
  <c r="N359" i="15"/>
  <c r="O359" i="15"/>
  <c r="K360" i="15"/>
  <c r="M360" i="15"/>
  <c r="N360" i="15"/>
  <c r="O360" i="15"/>
  <c r="K361" i="15"/>
  <c r="M361" i="15"/>
  <c r="N361" i="15"/>
  <c r="O361" i="15"/>
  <c r="K362" i="15"/>
  <c r="M362" i="15"/>
  <c r="N362" i="15"/>
  <c r="O362" i="15"/>
  <c r="K363" i="15"/>
  <c r="M363" i="15"/>
  <c r="N363" i="15"/>
  <c r="O363" i="15"/>
  <c r="K364" i="15"/>
  <c r="M364" i="15"/>
  <c r="N364" i="15"/>
  <c r="O364" i="15"/>
  <c r="K365" i="15"/>
  <c r="M365" i="15"/>
  <c r="N365" i="15"/>
  <c r="O365" i="15"/>
  <c r="K366" i="15"/>
  <c r="M366" i="15"/>
  <c r="N366" i="15"/>
  <c r="O366" i="15"/>
  <c r="K367" i="15"/>
  <c r="M367" i="15"/>
  <c r="N367" i="15"/>
  <c r="O367" i="15"/>
  <c r="K368" i="15"/>
  <c r="M368" i="15"/>
  <c r="N368" i="15"/>
  <c r="O368" i="15"/>
  <c r="K369" i="15"/>
  <c r="M369" i="15"/>
  <c r="N369" i="15"/>
  <c r="O369" i="15"/>
  <c r="K370" i="15"/>
  <c r="M370" i="15"/>
  <c r="N370" i="15"/>
  <c r="O370" i="15"/>
  <c r="K371" i="15"/>
  <c r="M371" i="15"/>
  <c r="N371" i="15"/>
  <c r="O371" i="15"/>
  <c r="K372" i="15"/>
  <c r="M372" i="15"/>
  <c r="N372" i="15"/>
  <c r="O372" i="15"/>
  <c r="K373" i="15"/>
  <c r="M373" i="15"/>
  <c r="N373" i="15"/>
  <c r="O373" i="15"/>
  <c r="K374" i="15"/>
  <c r="M374" i="15"/>
  <c r="N374" i="15"/>
  <c r="O374" i="15"/>
  <c r="K375" i="15"/>
  <c r="M375" i="15"/>
  <c r="N375" i="15"/>
  <c r="O375" i="15"/>
  <c r="K376" i="15"/>
  <c r="M376" i="15"/>
  <c r="N376" i="15"/>
  <c r="O376" i="15"/>
  <c r="K377" i="15"/>
  <c r="M377" i="15"/>
  <c r="N377" i="15"/>
  <c r="O377" i="15"/>
  <c r="K378" i="15"/>
  <c r="M378" i="15"/>
  <c r="N378" i="15"/>
  <c r="O378" i="15"/>
  <c r="K379" i="15"/>
  <c r="M379" i="15"/>
  <c r="N379" i="15"/>
  <c r="O379" i="15"/>
  <c r="K380" i="15"/>
  <c r="M380" i="15"/>
  <c r="N380" i="15"/>
  <c r="O380" i="15"/>
  <c r="K381" i="15"/>
  <c r="M381" i="15"/>
  <c r="N381" i="15"/>
  <c r="O381" i="15"/>
  <c r="K382" i="15"/>
  <c r="M382" i="15"/>
  <c r="N382" i="15"/>
  <c r="O382" i="15"/>
  <c r="K383" i="15"/>
  <c r="M383" i="15"/>
  <c r="N383" i="15"/>
  <c r="O383" i="15"/>
  <c r="K384" i="15"/>
  <c r="M384" i="15"/>
  <c r="N384" i="15"/>
  <c r="O384" i="15"/>
  <c r="K385" i="15"/>
  <c r="M385" i="15"/>
  <c r="N385" i="15"/>
  <c r="O385" i="15"/>
  <c r="K386" i="15"/>
  <c r="M386" i="15"/>
  <c r="N386" i="15"/>
  <c r="O386" i="15"/>
  <c r="K387" i="15"/>
  <c r="M387" i="15"/>
  <c r="N387" i="15"/>
  <c r="O387" i="15"/>
  <c r="K388" i="15"/>
  <c r="M388" i="15"/>
  <c r="N388" i="15"/>
  <c r="O388" i="15"/>
  <c r="K389" i="15"/>
  <c r="M389" i="15"/>
  <c r="N389" i="15"/>
  <c r="O389" i="15"/>
  <c r="K390" i="15"/>
  <c r="M390" i="15"/>
  <c r="N390" i="15"/>
  <c r="O390" i="15"/>
  <c r="K391" i="15"/>
  <c r="M391" i="15"/>
  <c r="N391" i="15"/>
  <c r="O391" i="15"/>
  <c r="K392" i="15"/>
  <c r="M392" i="15"/>
  <c r="N392" i="15"/>
  <c r="O392" i="15"/>
  <c r="K393" i="15"/>
  <c r="M393" i="15"/>
  <c r="N393" i="15"/>
  <c r="O393" i="15"/>
  <c r="K394" i="15"/>
  <c r="M394" i="15"/>
  <c r="N394" i="15"/>
  <c r="O394" i="15"/>
  <c r="K395" i="15"/>
  <c r="M395" i="15"/>
  <c r="N395" i="15"/>
  <c r="O395" i="15"/>
  <c r="K396" i="15"/>
  <c r="M396" i="15"/>
  <c r="N396" i="15"/>
  <c r="O396" i="15"/>
  <c r="K397" i="15"/>
  <c r="M397" i="15"/>
  <c r="N397" i="15"/>
  <c r="O397" i="15"/>
  <c r="K398" i="15"/>
  <c r="M398" i="15"/>
  <c r="N398" i="15"/>
  <c r="O398" i="15"/>
  <c r="K399" i="15"/>
  <c r="M399" i="15"/>
  <c r="N399" i="15"/>
  <c r="O399" i="15"/>
  <c r="K400" i="15"/>
  <c r="M400" i="15"/>
  <c r="N400" i="15"/>
  <c r="O400" i="15"/>
  <c r="K401" i="15"/>
  <c r="M401" i="15"/>
  <c r="N401" i="15"/>
  <c r="O401" i="15"/>
  <c r="K402" i="15"/>
  <c r="M402" i="15"/>
  <c r="N402" i="15"/>
  <c r="O402" i="15"/>
  <c r="K403" i="15"/>
  <c r="M403" i="15"/>
  <c r="N403" i="15"/>
  <c r="O403" i="15"/>
  <c r="K404" i="15"/>
  <c r="M404" i="15"/>
  <c r="N404" i="15"/>
  <c r="O404" i="15"/>
  <c r="K405" i="15"/>
  <c r="M405" i="15"/>
  <c r="N405" i="15"/>
  <c r="O405" i="15"/>
  <c r="K406" i="15"/>
  <c r="M406" i="15"/>
  <c r="N406" i="15"/>
  <c r="O406" i="15"/>
  <c r="K407" i="15"/>
  <c r="M407" i="15"/>
  <c r="N407" i="15"/>
  <c r="O407" i="15"/>
  <c r="K408" i="15"/>
  <c r="M408" i="15"/>
  <c r="N408" i="15"/>
  <c r="O408" i="15"/>
  <c r="K409" i="15"/>
  <c r="M409" i="15"/>
  <c r="N409" i="15"/>
  <c r="O409" i="15"/>
  <c r="K410" i="15"/>
  <c r="M410" i="15"/>
  <c r="N410" i="15"/>
  <c r="O410" i="15"/>
  <c r="K411" i="15"/>
  <c r="M411" i="15"/>
  <c r="N411" i="15"/>
  <c r="O411" i="15"/>
  <c r="K412" i="15"/>
  <c r="M412" i="15"/>
  <c r="N412" i="15"/>
  <c r="O412" i="15"/>
  <c r="K413" i="15"/>
  <c r="M413" i="15"/>
  <c r="N413" i="15"/>
  <c r="O413" i="15"/>
  <c r="K414" i="15"/>
  <c r="M414" i="15"/>
  <c r="N414" i="15"/>
  <c r="O414" i="15"/>
  <c r="K415" i="15"/>
  <c r="M415" i="15"/>
  <c r="N415" i="15"/>
  <c r="O415" i="15"/>
  <c r="K416" i="15"/>
  <c r="M416" i="15"/>
  <c r="N416" i="15"/>
  <c r="O416" i="15"/>
  <c r="K417" i="15"/>
  <c r="M417" i="15"/>
  <c r="N417" i="15"/>
  <c r="O417" i="15"/>
  <c r="K418" i="15"/>
  <c r="M418" i="15"/>
  <c r="N418" i="15"/>
  <c r="O418" i="15"/>
  <c r="K419" i="15"/>
  <c r="M419" i="15"/>
  <c r="N419" i="15"/>
  <c r="O419" i="15"/>
  <c r="K420" i="15"/>
  <c r="M420" i="15"/>
  <c r="N420" i="15"/>
  <c r="O420" i="15"/>
  <c r="K421" i="15"/>
  <c r="M421" i="15"/>
  <c r="N421" i="15"/>
  <c r="O421" i="15"/>
  <c r="K422" i="15"/>
  <c r="M422" i="15"/>
  <c r="N422" i="15"/>
  <c r="O422" i="15"/>
  <c r="K423" i="15"/>
  <c r="M423" i="15"/>
  <c r="N423" i="15"/>
  <c r="O423" i="15"/>
  <c r="K424" i="15"/>
  <c r="M424" i="15"/>
  <c r="N424" i="15"/>
  <c r="O424" i="15"/>
  <c r="K425" i="15"/>
  <c r="M425" i="15"/>
  <c r="N425" i="15"/>
  <c r="O425" i="15"/>
  <c r="K426" i="15"/>
  <c r="M426" i="15"/>
  <c r="N426" i="15"/>
  <c r="O426" i="15"/>
  <c r="K427" i="15"/>
  <c r="M427" i="15"/>
  <c r="N427" i="15"/>
  <c r="O427" i="15"/>
  <c r="K428" i="15"/>
  <c r="M428" i="15"/>
  <c r="N428" i="15"/>
  <c r="O428" i="15"/>
  <c r="K429" i="15"/>
  <c r="M429" i="15"/>
  <c r="N429" i="15"/>
  <c r="O429" i="15"/>
  <c r="K430" i="15"/>
  <c r="M430" i="15"/>
  <c r="N430" i="15"/>
  <c r="O430" i="15"/>
  <c r="K431" i="15"/>
  <c r="M431" i="15"/>
  <c r="N431" i="15"/>
  <c r="O431" i="15"/>
  <c r="K432" i="15"/>
  <c r="M432" i="15"/>
  <c r="N432" i="15"/>
  <c r="O432" i="15"/>
  <c r="K433" i="15"/>
  <c r="M433" i="15"/>
  <c r="N433" i="15"/>
  <c r="O433" i="15"/>
  <c r="K434" i="15"/>
  <c r="M434" i="15"/>
  <c r="N434" i="15"/>
  <c r="O434" i="15"/>
  <c r="K435" i="15"/>
  <c r="M435" i="15"/>
  <c r="N435" i="15"/>
  <c r="O435" i="15"/>
  <c r="K436" i="15"/>
  <c r="M436" i="15"/>
  <c r="N436" i="15"/>
  <c r="O436" i="15"/>
  <c r="K437" i="15"/>
  <c r="M437" i="15"/>
  <c r="N437" i="15"/>
  <c r="O437" i="15"/>
  <c r="K438" i="15"/>
  <c r="M438" i="15"/>
  <c r="N438" i="15"/>
  <c r="O438" i="15"/>
  <c r="K439" i="15"/>
  <c r="M439" i="15"/>
  <c r="N439" i="15"/>
  <c r="O439" i="15"/>
  <c r="K440" i="15"/>
  <c r="M440" i="15"/>
  <c r="N440" i="15"/>
  <c r="O440" i="15"/>
  <c r="K441" i="15"/>
  <c r="M441" i="15"/>
  <c r="N441" i="15"/>
  <c r="O441" i="15"/>
  <c r="K442" i="15"/>
  <c r="M442" i="15"/>
  <c r="N442" i="15"/>
  <c r="O442" i="15"/>
  <c r="K443" i="15"/>
  <c r="M443" i="15"/>
  <c r="N443" i="15"/>
  <c r="O443" i="15"/>
  <c r="K444" i="15"/>
  <c r="M444" i="15"/>
  <c r="N444" i="15"/>
  <c r="O444" i="15"/>
  <c r="K445" i="15"/>
  <c r="M445" i="15"/>
  <c r="N445" i="15"/>
  <c r="O445" i="15"/>
  <c r="K446" i="15"/>
  <c r="M446" i="15"/>
  <c r="N446" i="15"/>
  <c r="O446" i="15"/>
  <c r="K447" i="15"/>
  <c r="M447" i="15"/>
  <c r="N447" i="15"/>
  <c r="O447" i="15"/>
  <c r="K448" i="15"/>
  <c r="M448" i="15"/>
  <c r="N448" i="15"/>
  <c r="O448" i="15"/>
  <c r="K449" i="15"/>
  <c r="M449" i="15"/>
  <c r="N449" i="15"/>
  <c r="O449" i="15"/>
  <c r="K450" i="15"/>
  <c r="M450" i="15"/>
  <c r="N450" i="15"/>
  <c r="O450" i="15"/>
  <c r="K451" i="15"/>
  <c r="M451" i="15"/>
  <c r="N451" i="15"/>
  <c r="O451" i="15"/>
  <c r="K452" i="15"/>
  <c r="M452" i="15"/>
  <c r="N452" i="15"/>
  <c r="O452" i="15"/>
  <c r="K453" i="15"/>
  <c r="M453" i="15"/>
  <c r="N453" i="15"/>
  <c r="O453" i="15"/>
  <c r="K454" i="15"/>
  <c r="M454" i="15"/>
  <c r="N454" i="15"/>
  <c r="O454" i="15"/>
  <c r="K455" i="15"/>
  <c r="M455" i="15"/>
  <c r="N455" i="15"/>
  <c r="O455" i="15"/>
  <c r="K456" i="15"/>
  <c r="M456" i="15"/>
  <c r="N456" i="15"/>
  <c r="O456" i="15"/>
  <c r="K457" i="15"/>
  <c r="M457" i="15"/>
  <c r="N457" i="15"/>
  <c r="O457" i="15"/>
  <c r="K458" i="15"/>
  <c r="M458" i="15"/>
  <c r="N458" i="15"/>
  <c r="O458" i="15"/>
  <c r="K459" i="15"/>
  <c r="M459" i="15"/>
  <c r="N459" i="15"/>
  <c r="O459" i="15"/>
  <c r="K460" i="15"/>
  <c r="M460" i="15"/>
  <c r="N460" i="15"/>
  <c r="O460" i="15"/>
  <c r="K461" i="15"/>
  <c r="M461" i="15"/>
  <c r="N461" i="15"/>
  <c r="O461" i="15"/>
  <c r="K462" i="15"/>
  <c r="M462" i="15"/>
  <c r="N462" i="15"/>
  <c r="O462" i="15"/>
  <c r="K463" i="15"/>
  <c r="M463" i="15"/>
  <c r="N463" i="15"/>
  <c r="O463" i="15"/>
  <c r="K464" i="15"/>
  <c r="M464" i="15"/>
  <c r="N464" i="15"/>
  <c r="O464" i="15"/>
  <c r="K465" i="15"/>
  <c r="M465" i="15"/>
  <c r="N465" i="15"/>
  <c r="O465" i="15"/>
  <c r="K466" i="15"/>
  <c r="M466" i="15"/>
  <c r="N466" i="15"/>
  <c r="O466" i="15"/>
  <c r="K467" i="15"/>
  <c r="M467" i="15"/>
  <c r="N467" i="15"/>
  <c r="O467" i="15"/>
  <c r="K468" i="15"/>
  <c r="M468" i="15"/>
  <c r="N468" i="15"/>
  <c r="O468" i="15"/>
  <c r="K469" i="15"/>
  <c r="M469" i="15"/>
  <c r="N469" i="15"/>
  <c r="O469" i="15"/>
  <c r="K470" i="15"/>
  <c r="M470" i="15"/>
  <c r="N470" i="15"/>
  <c r="O470" i="15"/>
  <c r="K471" i="15"/>
  <c r="M471" i="15"/>
  <c r="N471" i="15"/>
  <c r="O471" i="15"/>
  <c r="K472" i="15"/>
  <c r="M472" i="15"/>
  <c r="N472" i="15"/>
  <c r="O472" i="15"/>
  <c r="K473" i="15"/>
  <c r="M473" i="15"/>
  <c r="N473" i="15"/>
  <c r="O473" i="15"/>
  <c r="K474" i="15"/>
  <c r="M474" i="15"/>
  <c r="N474" i="15"/>
  <c r="O474" i="15"/>
  <c r="K475" i="15"/>
  <c r="M475" i="15"/>
  <c r="N475" i="15"/>
  <c r="O475" i="15"/>
  <c r="K476" i="15"/>
  <c r="M476" i="15"/>
  <c r="N476" i="15"/>
  <c r="O476" i="15"/>
  <c r="K477" i="15"/>
  <c r="M477" i="15"/>
  <c r="N477" i="15"/>
  <c r="O477" i="15"/>
  <c r="K478" i="15"/>
  <c r="M478" i="15"/>
  <c r="N478" i="15"/>
  <c r="O478" i="15"/>
  <c r="K479" i="15"/>
  <c r="M479" i="15"/>
  <c r="N479" i="15"/>
  <c r="O479" i="15"/>
  <c r="K480" i="15"/>
  <c r="M480" i="15"/>
  <c r="N480" i="15"/>
  <c r="O480" i="15"/>
  <c r="K481" i="15"/>
  <c r="M481" i="15"/>
  <c r="N481" i="15"/>
  <c r="O481" i="15"/>
  <c r="K482" i="15"/>
  <c r="M482" i="15"/>
  <c r="N482" i="15"/>
  <c r="O482" i="15"/>
  <c r="K483" i="15"/>
  <c r="M483" i="15"/>
  <c r="N483" i="15"/>
  <c r="O483" i="15"/>
  <c r="K484" i="15"/>
  <c r="M484" i="15"/>
  <c r="N484" i="15"/>
  <c r="O484" i="15"/>
  <c r="K485" i="15"/>
  <c r="M485" i="15"/>
  <c r="N485" i="15"/>
  <c r="O485" i="15"/>
  <c r="K486" i="15"/>
  <c r="M486" i="15"/>
  <c r="N486" i="15"/>
  <c r="O486" i="15"/>
  <c r="K487" i="15"/>
  <c r="M487" i="15"/>
  <c r="N487" i="15"/>
  <c r="O487" i="15"/>
  <c r="K488" i="15"/>
  <c r="M488" i="15"/>
  <c r="N488" i="15"/>
  <c r="O488" i="15"/>
  <c r="K489" i="15"/>
  <c r="M489" i="15"/>
  <c r="N489" i="15"/>
  <c r="O489" i="15"/>
  <c r="K490" i="15"/>
  <c r="M490" i="15"/>
  <c r="N490" i="15"/>
  <c r="O490" i="15"/>
  <c r="K491" i="15"/>
  <c r="M491" i="15"/>
  <c r="N491" i="15"/>
  <c r="O491" i="15"/>
  <c r="K492" i="15"/>
  <c r="M492" i="15"/>
  <c r="N492" i="15"/>
  <c r="O492" i="15"/>
  <c r="K493" i="15"/>
  <c r="M493" i="15"/>
  <c r="N493" i="15"/>
  <c r="O493" i="15"/>
  <c r="K494" i="15"/>
  <c r="M494" i="15"/>
  <c r="N494" i="15"/>
  <c r="O494" i="15"/>
  <c r="K495" i="15"/>
  <c r="M495" i="15"/>
  <c r="N495" i="15"/>
  <c r="O495" i="15"/>
  <c r="K496" i="15"/>
  <c r="M496" i="15"/>
  <c r="N496" i="15"/>
  <c r="O496" i="15"/>
  <c r="K497" i="15"/>
  <c r="M497" i="15"/>
  <c r="N497" i="15"/>
  <c r="O497" i="15"/>
  <c r="K498" i="15"/>
  <c r="M498" i="15"/>
  <c r="N498" i="15"/>
  <c r="O498" i="15"/>
  <c r="K499" i="15"/>
  <c r="M499" i="15"/>
  <c r="N499" i="15"/>
  <c r="O499" i="15"/>
  <c r="K500" i="15"/>
  <c r="M500" i="15"/>
  <c r="N500" i="15"/>
  <c r="O500" i="15"/>
  <c r="K501" i="15"/>
  <c r="M501" i="15"/>
  <c r="N501" i="15"/>
  <c r="O501" i="15"/>
  <c r="K502" i="15"/>
  <c r="M502" i="15"/>
  <c r="N502" i="15"/>
  <c r="O502" i="15"/>
  <c r="K503" i="15"/>
  <c r="M503" i="15"/>
  <c r="N503" i="15"/>
  <c r="O503" i="15"/>
  <c r="K504" i="15"/>
  <c r="M504" i="15"/>
  <c r="N504" i="15"/>
  <c r="O504" i="15"/>
  <c r="K505" i="15"/>
  <c r="M505" i="15"/>
  <c r="N505" i="15"/>
  <c r="O505" i="15"/>
  <c r="K506" i="15"/>
  <c r="M506" i="15"/>
  <c r="N506" i="15"/>
  <c r="O506" i="15"/>
  <c r="K507" i="15"/>
  <c r="M507" i="15"/>
  <c r="N507" i="15"/>
  <c r="O507" i="15"/>
  <c r="K508" i="15"/>
  <c r="M508" i="15"/>
  <c r="N508" i="15"/>
  <c r="O508" i="15"/>
  <c r="K509" i="15"/>
  <c r="M509" i="15"/>
  <c r="N509" i="15"/>
  <c r="O509" i="15"/>
  <c r="K510" i="15"/>
  <c r="M510" i="15"/>
  <c r="N510" i="15"/>
  <c r="O510" i="15"/>
  <c r="K511" i="15"/>
  <c r="M511" i="15"/>
  <c r="N511" i="15"/>
  <c r="O511" i="15"/>
  <c r="K512" i="15"/>
  <c r="M512" i="15"/>
  <c r="N512" i="15"/>
  <c r="O512" i="15"/>
  <c r="K513" i="15"/>
  <c r="M513" i="15"/>
  <c r="N513" i="15"/>
  <c r="O513" i="15"/>
  <c r="K514" i="15"/>
  <c r="M514" i="15"/>
  <c r="N514" i="15"/>
  <c r="O514" i="15"/>
  <c r="K515" i="15"/>
  <c r="M515" i="15"/>
  <c r="N515" i="15"/>
  <c r="O515" i="15"/>
  <c r="K516" i="15"/>
  <c r="M516" i="15"/>
  <c r="N516" i="15"/>
  <c r="O516" i="15"/>
  <c r="K517" i="15"/>
  <c r="M517" i="15"/>
  <c r="N517" i="15"/>
  <c r="O517" i="15"/>
  <c r="K518" i="15"/>
  <c r="M518" i="15"/>
  <c r="N518" i="15"/>
  <c r="O518" i="15"/>
  <c r="K519" i="15"/>
  <c r="M519" i="15"/>
  <c r="N519" i="15"/>
  <c r="O519" i="15"/>
  <c r="K520" i="15"/>
  <c r="M520" i="15"/>
  <c r="N520" i="15"/>
  <c r="O520" i="15"/>
  <c r="K521" i="15"/>
  <c r="M521" i="15"/>
  <c r="N521" i="15"/>
  <c r="O521" i="15"/>
  <c r="K522" i="15"/>
  <c r="M522" i="15"/>
  <c r="N522" i="15"/>
  <c r="O522" i="15"/>
  <c r="K523" i="15"/>
  <c r="M523" i="15"/>
  <c r="N523" i="15"/>
  <c r="O523" i="15"/>
  <c r="K524" i="15"/>
  <c r="M524" i="15"/>
  <c r="N524" i="15"/>
  <c r="O524" i="15"/>
  <c r="K525" i="15"/>
  <c r="M525" i="15"/>
  <c r="N525" i="15"/>
  <c r="O525" i="15"/>
  <c r="K526" i="15"/>
  <c r="M526" i="15"/>
  <c r="N526" i="15"/>
  <c r="O526" i="15"/>
  <c r="K527" i="15"/>
  <c r="M527" i="15"/>
  <c r="N527" i="15"/>
  <c r="O527" i="15"/>
  <c r="K528" i="15"/>
  <c r="M528" i="15"/>
  <c r="N528" i="15"/>
  <c r="O528" i="15"/>
  <c r="K529" i="15"/>
  <c r="M529" i="15"/>
  <c r="N529" i="15"/>
  <c r="O529" i="15"/>
  <c r="K530" i="15"/>
  <c r="M530" i="15"/>
  <c r="N530" i="15"/>
  <c r="O530" i="15"/>
  <c r="K531" i="15"/>
  <c r="M531" i="15"/>
  <c r="N531" i="15"/>
  <c r="O531" i="15"/>
  <c r="K532" i="15"/>
  <c r="M532" i="15"/>
  <c r="N532" i="15"/>
  <c r="O532" i="15"/>
  <c r="K533" i="15"/>
  <c r="M533" i="15"/>
  <c r="N533" i="15"/>
  <c r="O533" i="15"/>
  <c r="K534" i="15"/>
  <c r="M534" i="15"/>
  <c r="N534" i="15"/>
  <c r="O534" i="15"/>
  <c r="K535" i="15"/>
  <c r="M535" i="15"/>
  <c r="N535" i="15"/>
  <c r="O535" i="15"/>
  <c r="K536" i="15"/>
  <c r="M536" i="15"/>
  <c r="N536" i="15"/>
  <c r="O536" i="15"/>
  <c r="K537" i="15"/>
  <c r="M537" i="15"/>
  <c r="N537" i="15"/>
  <c r="O537" i="15"/>
  <c r="K538" i="15"/>
  <c r="M538" i="15"/>
  <c r="N538" i="15"/>
  <c r="O538" i="15"/>
  <c r="K539" i="15"/>
  <c r="M539" i="15"/>
  <c r="N539" i="15"/>
  <c r="O539" i="15"/>
  <c r="K540" i="15"/>
  <c r="M540" i="15"/>
  <c r="N540" i="15"/>
  <c r="O540" i="15"/>
  <c r="K541" i="15"/>
  <c r="M541" i="15"/>
  <c r="N541" i="15"/>
  <c r="O541" i="15"/>
  <c r="K542" i="15"/>
  <c r="M542" i="15"/>
  <c r="N542" i="15"/>
  <c r="O542" i="15"/>
  <c r="K543" i="15"/>
  <c r="M543" i="15"/>
  <c r="N543" i="15"/>
  <c r="O543" i="15"/>
  <c r="K544" i="15"/>
  <c r="M544" i="15"/>
  <c r="N544" i="15"/>
  <c r="O544" i="15"/>
  <c r="K545" i="15"/>
  <c r="M545" i="15"/>
  <c r="N545" i="15"/>
  <c r="O545" i="15"/>
  <c r="K546" i="15"/>
  <c r="M546" i="15"/>
  <c r="N546" i="15"/>
  <c r="O546" i="15"/>
  <c r="K547" i="15"/>
  <c r="M547" i="15"/>
  <c r="N547" i="15"/>
  <c r="O547" i="15"/>
  <c r="K548" i="15"/>
  <c r="M548" i="15"/>
  <c r="N548" i="15"/>
  <c r="O548" i="15"/>
  <c r="K549" i="15"/>
  <c r="M549" i="15"/>
  <c r="N549" i="15"/>
  <c r="O549" i="15"/>
  <c r="K550" i="15"/>
  <c r="M550" i="15"/>
  <c r="N550" i="15"/>
  <c r="O550" i="15"/>
  <c r="K551" i="15"/>
  <c r="M551" i="15"/>
  <c r="N551" i="15"/>
  <c r="O551" i="15"/>
  <c r="K552" i="15"/>
  <c r="M552" i="15"/>
  <c r="N552" i="15"/>
  <c r="O552" i="15"/>
  <c r="K553" i="15"/>
  <c r="M553" i="15"/>
  <c r="N553" i="15"/>
  <c r="O553" i="15"/>
  <c r="K554" i="15"/>
  <c r="M554" i="15"/>
  <c r="N554" i="15"/>
  <c r="O554" i="15"/>
  <c r="K555" i="15"/>
  <c r="M555" i="15"/>
  <c r="N555" i="15"/>
  <c r="O555" i="15"/>
  <c r="K556" i="15"/>
  <c r="M556" i="15"/>
  <c r="N556" i="15"/>
  <c r="O556" i="15"/>
  <c r="K557" i="15"/>
  <c r="M557" i="15"/>
  <c r="N557" i="15"/>
  <c r="O557" i="15"/>
  <c r="K558" i="15"/>
  <c r="M558" i="15"/>
  <c r="N558" i="15"/>
  <c r="O558" i="15"/>
  <c r="K559" i="15"/>
  <c r="M559" i="15"/>
  <c r="N559" i="15"/>
  <c r="O559" i="15"/>
  <c r="K560" i="15"/>
  <c r="M560" i="15"/>
  <c r="N560" i="15"/>
  <c r="O560" i="15"/>
  <c r="K561" i="15"/>
  <c r="M561" i="15"/>
  <c r="N561" i="15"/>
  <c r="O561" i="15"/>
  <c r="K562" i="15"/>
  <c r="M562" i="15"/>
  <c r="N562" i="15"/>
  <c r="O562" i="15"/>
  <c r="K563" i="15"/>
  <c r="M563" i="15"/>
  <c r="N563" i="15"/>
  <c r="O563" i="15"/>
  <c r="K564" i="15"/>
  <c r="M564" i="15"/>
  <c r="N564" i="15"/>
  <c r="O564" i="15"/>
  <c r="K565" i="15"/>
  <c r="M565" i="15"/>
  <c r="N565" i="15"/>
  <c r="O565" i="15"/>
  <c r="K566" i="15"/>
  <c r="M566" i="15"/>
  <c r="N566" i="15"/>
  <c r="O566" i="15"/>
  <c r="K567" i="15"/>
  <c r="M567" i="15"/>
  <c r="N567" i="15"/>
  <c r="O567" i="15"/>
  <c r="K568" i="15"/>
  <c r="M568" i="15"/>
  <c r="N568" i="15"/>
  <c r="O568" i="15"/>
  <c r="K569" i="15"/>
  <c r="M569" i="15"/>
  <c r="N569" i="15"/>
  <c r="O569" i="15"/>
  <c r="K570" i="15"/>
  <c r="M570" i="15"/>
  <c r="N570" i="15"/>
  <c r="O570" i="15"/>
  <c r="K571" i="15"/>
  <c r="M571" i="15"/>
  <c r="N571" i="15"/>
  <c r="O571" i="15"/>
  <c r="K572" i="15"/>
  <c r="M572" i="15"/>
  <c r="N572" i="15"/>
  <c r="O572" i="15"/>
  <c r="K573" i="15"/>
  <c r="M573" i="15"/>
  <c r="N573" i="15"/>
  <c r="O573" i="15"/>
  <c r="K574" i="15"/>
  <c r="M574" i="15"/>
  <c r="N574" i="15"/>
  <c r="O574" i="15"/>
  <c r="K575" i="15"/>
  <c r="M575" i="15"/>
  <c r="N575" i="15"/>
  <c r="O575" i="15"/>
  <c r="K576" i="15"/>
  <c r="M576" i="15"/>
  <c r="N576" i="15"/>
  <c r="O576" i="15"/>
  <c r="K577" i="15"/>
  <c r="M577" i="15"/>
  <c r="N577" i="15"/>
  <c r="O577" i="15"/>
  <c r="K578" i="15"/>
  <c r="M578" i="15"/>
  <c r="N578" i="15"/>
  <c r="O578" i="15"/>
  <c r="K579" i="15"/>
  <c r="M579" i="15"/>
  <c r="N579" i="15"/>
  <c r="O579" i="15"/>
  <c r="K580" i="15"/>
  <c r="M580" i="15"/>
  <c r="N580" i="15"/>
  <c r="O580" i="15"/>
  <c r="K581" i="15"/>
  <c r="M581" i="15"/>
  <c r="N581" i="15"/>
  <c r="O581" i="15"/>
  <c r="K582" i="15"/>
  <c r="M582" i="15"/>
  <c r="N582" i="15"/>
  <c r="O582" i="15"/>
  <c r="K583" i="15"/>
  <c r="M583" i="15"/>
  <c r="N583" i="15"/>
  <c r="O583" i="15"/>
  <c r="K584" i="15"/>
  <c r="M584" i="15"/>
  <c r="N584" i="15"/>
  <c r="O584" i="15"/>
  <c r="K585" i="15"/>
  <c r="M585" i="15"/>
  <c r="N585" i="15"/>
  <c r="O585" i="15"/>
  <c r="K586" i="15"/>
  <c r="M586" i="15"/>
  <c r="N586" i="15"/>
  <c r="O586" i="15"/>
  <c r="K587" i="15"/>
  <c r="M587" i="15"/>
  <c r="N587" i="15"/>
  <c r="O587" i="15"/>
  <c r="K588" i="15"/>
  <c r="M588" i="15"/>
  <c r="N588" i="15"/>
  <c r="O588" i="15"/>
  <c r="K589" i="15"/>
  <c r="M589" i="15"/>
  <c r="N589" i="15"/>
  <c r="O589" i="15"/>
  <c r="K590" i="15"/>
  <c r="M590" i="15"/>
  <c r="N590" i="15"/>
  <c r="O590" i="15"/>
  <c r="K591" i="15"/>
  <c r="M591" i="15"/>
  <c r="N591" i="15"/>
  <c r="O591" i="15"/>
  <c r="K592" i="15"/>
  <c r="M592" i="15"/>
  <c r="N592" i="15"/>
  <c r="O592" i="15"/>
  <c r="K593" i="15"/>
  <c r="M593" i="15"/>
  <c r="N593" i="15"/>
  <c r="O593" i="15"/>
  <c r="K594" i="15"/>
  <c r="M594" i="15"/>
  <c r="N594" i="15"/>
  <c r="O594" i="15"/>
  <c r="K595" i="15"/>
  <c r="M595" i="15"/>
  <c r="N595" i="15"/>
  <c r="O595" i="15"/>
  <c r="K596" i="15"/>
  <c r="M596" i="15"/>
  <c r="N596" i="15"/>
  <c r="O596" i="15"/>
  <c r="K597" i="15"/>
  <c r="M597" i="15"/>
  <c r="N597" i="15"/>
  <c r="O597" i="15"/>
  <c r="K598" i="15"/>
  <c r="M598" i="15"/>
  <c r="N598" i="15"/>
  <c r="O598" i="15"/>
  <c r="K599" i="15"/>
  <c r="M599" i="15"/>
  <c r="N599" i="15"/>
  <c r="O599" i="15"/>
  <c r="K600" i="15"/>
  <c r="M600" i="15"/>
  <c r="N600" i="15"/>
  <c r="O600" i="15"/>
  <c r="K601" i="15"/>
  <c r="M601" i="15"/>
  <c r="N601" i="15"/>
  <c r="O601" i="15"/>
  <c r="K602" i="15"/>
  <c r="M602" i="15"/>
  <c r="N602" i="15"/>
  <c r="O602" i="15"/>
  <c r="K603" i="15"/>
  <c r="M603" i="15"/>
  <c r="N603" i="15"/>
  <c r="O603" i="15"/>
  <c r="K604" i="15"/>
  <c r="M604" i="15"/>
  <c r="N604" i="15"/>
  <c r="O604" i="15"/>
  <c r="K605" i="15"/>
  <c r="M605" i="15"/>
  <c r="N605" i="15"/>
  <c r="O605" i="15"/>
  <c r="K606" i="15"/>
  <c r="M606" i="15"/>
  <c r="N606" i="15"/>
  <c r="O606" i="15"/>
  <c r="K607" i="15"/>
  <c r="M607" i="15"/>
  <c r="N607" i="15"/>
  <c r="O607" i="15"/>
  <c r="K608" i="15"/>
  <c r="M608" i="15"/>
  <c r="N608" i="15"/>
  <c r="O608" i="15"/>
  <c r="K609" i="15"/>
  <c r="M609" i="15"/>
  <c r="N609" i="15"/>
  <c r="O609" i="15"/>
  <c r="K610" i="15"/>
  <c r="M610" i="15"/>
  <c r="N610" i="15"/>
  <c r="O610" i="15"/>
  <c r="K611" i="15"/>
  <c r="M611" i="15"/>
  <c r="N611" i="15"/>
  <c r="O611" i="15"/>
  <c r="K612" i="15"/>
  <c r="M612" i="15"/>
  <c r="N612" i="15"/>
  <c r="O612" i="15"/>
  <c r="K613" i="15"/>
  <c r="M613" i="15"/>
  <c r="N613" i="15"/>
  <c r="O613" i="15"/>
  <c r="K614" i="15"/>
  <c r="M614" i="15"/>
  <c r="N614" i="15"/>
  <c r="O614" i="15"/>
  <c r="K615" i="15"/>
  <c r="M615" i="15"/>
  <c r="N615" i="15"/>
  <c r="O615" i="15"/>
  <c r="K616" i="15"/>
  <c r="M616" i="15"/>
  <c r="N616" i="15"/>
  <c r="O616" i="15"/>
  <c r="K617" i="15"/>
  <c r="M617" i="15"/>
  <c r="N617" i="15"/>
  <c r="O617" i="15"/>
  <c r="K618" i="15"/>
  <c r="M618" i="15"/>
  <c r="N618" i="15"/>
  <c r="O618" i="15"/>
  <c r="K619" i="15"/>
  <c r="M619" i="15"/>
  <c r="N619" i="15"/>
  <c r="O619" i="15"/>
  <c r="K620" i="15"/>
  <c r="M620" i="15"/>
  <c r="N620" i="15"/>
  <c r="O620" i="15"/>
  <c r="K621" i="15"/>
  <c r="M621" i="15"/>
  <c r="N621" i="15"/>
  <c r="O621" i="15"/>
  <c r="K622" i="15"/>
  <c r="M622" i="15"/>
  <c r="N622" i="15"/>
  <c r="O622" i="15"/>
  <c r="K623" i="15"/>
  <c r="M623" i="15"/>
  <c r="N623" i="15"/>
  <c r="O623" i="15"/>
  <c r="K624" i="15"/>
  <c r="M624" i="15"/>
  <c r="N624" i="15"/>
  <c r="O624" i="15"/>
  <c r="K625" i="15"/>
  <c r="M625" i="15"/>
  <c r="N625" i="15"/>
  <c r="O625" i="15"/>
  <c r="K626" i="15"/>
  <c r="M626" i="15"/>
  <c r="N626" i="15"/>
  <c r="O626" i="15"/>
  <c r="K627" i="15"/>
  <c r="M627" i="15"/>
  <c r="N627" i="15"/>
  <c r="O627" i="15"/>
  <c r="K628" i="15"/>
  <c r="M628" i="15"/>
  <c r="N628" i="15"/>
  <c r="O628" i="15"/>
  <c r="K629" i="15"/>
  <c r="M629" i="15"/>
  <c r="N629" i="15"/>
  <c r="O629" i="15"/>
  <c r="K630" i="15"/>
  <c r="M630" i="15"/>
  <c r="N630" i="15"/>
  <c r="O630" i="15"/>
  <c r="K631" i="15"/>
  <c r="M631" i="15"/>
  <c r="N631" i="15"/>
  <c r="O631" i="15"/>
  <c r="K632" i="15"/>
  <c r="M632" i="15"/>
  <c r="N632" i="15"/>
  <c r="O632" i="15"/>
  <c r="K633" i="15"/>
  <c r="M633" i="15"/>
  <c r="N633" i="15"/>
  <c r="O633" i="15"/>
  <c r="K634" i="15"/>
  <c r="M634" i="15"/>
  <c r="N634" i="15"/>
  <c r="O634" i="15"/>
  <c r="K635" i="15"/>
  <c r="M635" i="15"/>
  <c r="N635" i="15"/>
  <c r="O635" i="15"/>
  <c r="K636" i="15"/>
  <c r="M636" i="15"/>
  <c r="N636" i="15"/>
  <c r="O636" i="15"/>
  <c r="K637" i="15"/>
  <c r="M637" i="15"/>
  <c r="N637" i="15"/>
  <c r="O637" i="15"/>
  <c r="K638" i="15"/>
  <c r="M638" i="15"/>
  <c r="N638" i="15"/>
  <c r="O638" i="15"/>
  <c r="K639" i="15"/>
  <c r="M639" i="15"/>
  <c r="N639" i="15"/>
  <c r="O639" i="15"/>
  <c r="K640" i="15"/>
  <c r="M640" i="15"/>
  <c r="N640" i="15"/>
  <c r="O640" i="15"/>
  <c r="K641" i="15"/>
  <c r="M641" i="15"/>
  <c r="N641" i="15"/>
  <c r="O641" i="15"/>
  <c r="K642" i="15"/>
  <c r="M642" i="15"/>
  <c r="N642" i="15"/>
  <c r="O642" i="15"/>
  <c r="K643" i="15"/>
  <c r="M643" i="15"/>
  <c r="N643" i="15"/>
  <c r="O643" i="15"/>
  <c r="K644" i="15"/>
  <c r="M644" i="15"/>
  <c r="N644" i="15"/>
  <c r="O644" i="15"/>
  <c r="K645" i="15"/>
  <c r="M645" i="15"/>
  <c r="N645" i="15"/>
  <c r="O645" i="15"/>
  <c r="K646" i="15"/>
  <c r="M646" i="15"/>
  <c r="N646" i="15"/>
  <c r="O646" i="15"/>
  <c r="K647" i="15"/>
  <c r="M647" i="15"/>
  <c r="N647" i="15"/>
  <c r="O647" i="15"/>
  <c r="K648" i="15"/>
  <c r="M648" i="15"/>
  <c r="N648" i="15"/>
  <c r="O648" i="15"/>
  <c r="K649" i="15"/>
  <c r="M649" i="15"/>
  <c r="N649" i="15"/>
  <c r="O649" i="15"/>
  <c r="K650" i="15"/>
  <c r="M650" i="15"/>
  <c r="N650" i="15"/>
  <c r="O650" i="15"/>
  <c r="K651" i="15"/>
  <c r="M651" i="15"/>
  <c r="N651" i="15"/>
  <c r="O651" i="15"/>
  <c r="K652" i="15"/>
  <c r="M652" i="15"/>
  <c r="N652" i="15"/>
  <c r="O652" i="15"/>
  <c r="K653" i="15"/>
  <c r="M653" i="15"/>
  <c r="N653" i="15"/>
  <c r="O653" i="15"/>
  <c r="K654" i="15"/>
  <c r="M654" i="15"/>
  <c r="N654" i="15"/>
  <c r="O654" i="15"/>
  <c r="K655" i="15"/>
  <c r="M655" i="15"/>
  <c r="N655" i="15"/>
  <c r="O655" i="15"/>
  <c r="K656" i="15"/>
  <c r="M656" i="15"/>
  <c r="N656" i="15"/>
  <c r="O656" i="15"/>
  <c r="K657" i="15"/>
  <c r="M657" i="15"/>
  <c r="N657" i="15"/>
  <c r="O657" i="15"/>
  <c r="K658" i="15"/>
  <c r="M658" i="15"/>
  <c r="N658" i="15"/>
  <c r="O658" i="15"/>
  <c r="K659" i="15"/>
  <c r="M659" i="15"/>
  <c r="N659" i="15"/>
  <c r="O659" i="15"/>
  <c r="K660" i="15"/>
  <c r="M660" i="15"/>
  <c r="N660" i="15"/>
  <c r="O660" i="15"/>
  <c r="K661" i="15"/>
  <c r="M661" i="15"/>
  <c r="N661" i="15"/>
  <c r="O661" i="15"/>
  <c r="K662" i="15"/>
  <c r="M662" i="15"/>
  <c r="N662" i="15"/>
  <c r="O662" i="15"/>
  <c r="K663" i="15"/>
  <c r="M663" i="15"/>
  <c r="N663" i="15"/>
  <c r="O663" i="15"/>
  <c r="K664" i="15"/>
  <c r="M664" i="15"/>
  <c r="N664" i="15"/>
  <c r="O664" i="15"/>
  <c r="K665" i="15"/>
  <c r="M665" i="15"/>
  <c r="N665" i="15"/>
  <c r="O665" i="15"/>
  <c r="K666" i="15"/>
  <c r="M666" i="15"/>
  <c r="N666" i="15"/>
  <c r="O666" i="15"/>
  <c r="K667" i="15"/>
  <c r="M667" i="15"/>
  <c r="N667" i="15"/>
  <c r="O667" i="15"/>
  <c r="K668" i="15"/>
  <c r="M668" i="15"/>
  <c r="N668" i="15"/>
  <c r="O668" i="15"/>
  <c r="K669" i="15"/>
  <c r="M669" i="15"/>
  <c r="N669" i="15"/>
  <c r="O669" i="15"/>
  <c r="K670" i="15"/>
  <c r="M670" i="15"/>
  <c r="N670" i="15"/>
  <c r="O670" i="15"/>
  <c r="K671" i="15"/>
  <c r="M671" i="15"/>
  <c r="N671" i="15"/>
  <c r="O671" i="15"/>
  <c r="K672" i="15"/>
  <c r="M672" i="15"/>
  <c r="N672" i="15"/>
  <c r="O672" i="15"/>
  <c r="K673" i="15"/>
  <c r="M673" i="15"/>
  <c r="N673" i="15"/>
  <c r="O673" i="15"/>
  <c r="K674" i="15"/>
  <c r="M674" i="15"/>
  <c r="N674" i="15"/>
  <c r="O674" i="15"/>
  <c r="K675" i="15"/>
  <c r="M675" i="15"/>
  <c r="N675" i="15"/>
  <c r="O675" i="15"/>
  <c r="K676" i="15"/>
  <c r="M676" i="15"/>
  <c r="N676" i="15"/>
  <c r="O676" i="15"/>
  <c r="K677" i="15"/>
  <c r="M677" i="15"/>
  <c r="N677" i="15"/>
  <c r="O677" i="15"/>
  <c r="K678" i="15"/>
  <c r="M678" i="15"/>
  <c r="N678" i="15"/>
  <c r="O678" i="15"/>
  <c r="K679" i="15"/>
  <c r="M679" i="15"/>
  <c r="N679" i="15"/>
  <c r="O679" i="15"/>
  <c r="K680" i="15"/>
  <c r="M680" i="15"/>
  <c r="N680" i="15"/>
  <c r="O680" i="15"/>
  <c r="K681" i="15"/>
  <c r="M681" i="15"/>
  <c r="N681" i="15"/>
  <c r="O681" i="15"/>
  <c r="K682" i="15"/>
  <c r="M682" i="15"/>
  <c r="N682" i="15"/>
  <c r="O682" i="15"/>
  <c r="K683" i="15"/>
  <c r="M683" i="15"/>
  <c r="N683" i="15"/>
  <c r="O683" i="15"/>
  <c r="K684" i="15"/>
  <c r="M684" i="15"/>
  <c r="N684" i="15"/>
  <c r="O684" i="15"/>
  <c r="K685" i="15"/>
  <c r="M685" i="15"/>
  <c r="N685" i="15"/>
  <c r="O685" i="15"/>
  <c r="K686" i="15"/>
  <c r="M686" i="15"/>
  <c r="N686" i="15"/>
  <c r="O686" i="15"/>
  <c r="K687" i="15"/>
  <c r="M687" i="15"/>
  <c r="N687" i="15"/>
  <c r="O687" i="15"/>
  <c r="K688" i="15"/>
  <c r="M688" i="15"/>
  <c r="N688" i="15"/>
  <c r="O688" i="15"/>
  <c r="K689" i="15"/>
  <c r="M689" i="15"/>
  <c r="N689" i="15"/>
  <c r="O689" i="15"/>
  <c r="K690" i="15"/>
  <c r="M690" i="15"/>
  <c r="N690" i="15"/>
  <c r="O690" i="15"/>
  <c r="K691" i="15"/>
  <c r="M691" i="15"/>
  <c r="N691" i="15"/>
  <c r="O691" i="15"/>
  <c r="K692" i="15"/>
  <c r="M692" i="15"/>
  <c r="N692" i="15"/>
  <c r="O692" i="15"/>
  <c r="K693" i="15"/>
  <c r="M693" i="15"/>
  <c r="N693" i="15"/>
  <c r="O693" i="15"/>
  <c r="K694" i="15"/>
  <c r="M694" i="15"/>
  <c r="N694" i="15"/>
  <c r="O694" i="15"/>
  <c r="K695" i="15"/>
  <c r="M695" i="15"/>
  <c r="N695" i="15"/>
  <c r="O695" i="15"/>
  <c r="K696" i="15"/>
  <c r="M696" i="15"/>
  <c r="N696" i="15"/>
  <c r="O696" i="15"/>
  <c r="K697" i="15"/>
  <c r="M697" i="15"/>
  <c r="N697" i="15"/>
  <c r="O697" i="15"/>
  <c r="K698" i="15"/>
  <c r="M698" i="15"/>
  <c r="N698" i="15"/>
  <c r="O698" i="15"/>
  <c r="K699" i="15"/>
  <c r="M699" i="15"/>
  <c r="N699" i="15"/>
  <c r="O699" i="15"/>
  <c r="K700" i="15"/>
  <c r="M700" i="15"/>
  <c r="N700" i="15"/>
  <c r="O700" i="15"/>
  <c r="K701" i="15"/>
  <c r="M701" i="15"/>
  <c r="N701" i="15"/>
  <c r="O701" i="15"/>
  <c r="K702" i="15"/>
  <c r="M702" i="15"/>
  <c r="N702" i="15"/>
  <c r="O702" i="15"/>
  <c r="K703" i="15"/>
  <c r="M703" i="15"/>
  <c r="N703" i="15"/>
  <c r="O703" i="15"/>
  <c r="K704" i="15"/>
  <c r="M704" i="15"/>
  <c r="N704" i="15"/>
  <c r="O704" i="15"/>
  <c r="K705" i="15"/>
  <c r="M705" i="15"/>
  <c r="N705" i="15"/>
  <c r="O705" i="15"/>
  <c r="K706" i="15"/>
  <c r="M706" i="15"/>
  <c r="N706" i="15"/>
  <c r="O706" i="15"/>
  <c r="K707" i="15"/>
  <c r="M707" i="15"/>
  <c r="N707" i="15"/>
  <c r="O707" i="15"/>
  <c r="K708" i="15"/>
  <c r="M708" i="15"/>
  <c r="N708" i="15"/>
  <c r="O708" i="15"/>
  <c r="K709" i="15"/>
  <c r="M709" i="15"/>
  <c r="N709" i="15"/>
  <c r="O709" i="15"/>
  <c r="K710" i="15"/>
  <c r="M710" i="15"/>
  <c r="N710" i="15"/>
  <c r="O710" i="15"/>
  <c r="K711" i="15"/>
  <c r="M711" i="15"/>
  <c r="N711" i="15"/>
  <c r="O711" i="15"/>
  <c r="K712" i="15"/>
  <c r="M712" i="15"/>
  <c r="N712" i="15"/>
  <c r="O712" i="15"/>
  <c r="K713" i="15"/>
  <c r="M713" i="15"/>
  <c r="N713" i="15"/>
  <c r="O713" i="15"/>
  <c r="K714" i="15"/>
  <c r="M714" i="15"/>
  <c r="N714" i="15"/>
  <c r="O714" i="15"/>
  <c r="K715" i="15"/>
  <c r="M715" i="15"/>
  <c r="N715" i="15"/>
  <c r="O715" i="15"/>
  <c r="K716" i="15"/>
  <c r="M716" i="15"/>
  <c r="N716" i="15"/>
  <c r="O716" i="15"/>
  <c r="K717" i="15"/>
  <c r="M717" i="15"/>
  <c r="N717" i="15"/>
  <c r="O717" i="15"/>
  <c r="K718" i="15"/>
  <c r="M718" i="15"/>
  <c r="N718" i="15"/>
  <c r="O718" i="15"/>
  <c r="K719" i="15"/>
  <c r="M719" i="15"/>
  <c r="N719" i="15"/>
  <c r="O719" i="15"/>
  <c r="K720" i="15"/>
  <c r="M720" i="15"/>
  <c r="N720" i="15"/>
  <c r="O720" i="15"/>
  <c r="K721" i="15"/>
  <c r="M721" i="15"/>
  <c r="N721" i="15"/>
  <c r="O721" i="15"/>
  <c r="K722" i="15"/>
  <c r="M722" i="15"/>
  <c r="N722" i="15"/>
  <c r="O722" i="15"/>
  <c r="K723" i="15"/>
  <c r="M723" i="15"/>
  <c r="N723" i="15"/>
  <c r="O723" i="15"/>
  <c r="K724" i="15"/>
  <c r="M724" i="15"/>
  <c r="N724" i="15"/>
  <c r="O724" i="15"/>
  <c r="K725" i="15"/>
  <c r="M725" i="15"/>
  <c r="N725" i="15"/>
  <c r="O725" i="15"/>
  <c r="K726" i="15"/>
  <c r="M726" i="15"/>
  <c r="N726" i="15"/>
  <c r="O726" i="15"/>
  <c r="K727" i="15"/>
  <c r="M727" i="15"/>
  <c r="N727" i="15"/>
  <c r="O727" i="15"/>
  <c r="K728" i="15"/>
  <c r="M728" i="15"/>
  <c r="N728" i="15"/>
  <c r="O728" i="15"/>
  <c r="K729" i="15"/>
  <c r="M729" i="15"/>
  <c r="N729" i="15"/>
  <c r="O729" i="15"/>
  <c r="K730" i="15"/>
  <c r="M730" i="15"/>
  <c r="N730" i="15"/>
  <c r="O730" i="15"/>
  <c r="K731" i="15"/>
  <c r="M731" i="15"/>
  <c r="N731" i="15"/>
  <c r="O731" i="15"/>
  <c r="K732" i="15"/>
  <c r="M732" i="15"/>
  <c r="N732" i="15"/>
  <c r="O732" i="15"/>
  <c r="K733" i="15"/>
  <c r="M733" i="15"/>
  <c r="N733" i="15"/>
  <c r="O733" i="15"/>
  <c r="K734" i="15"/>
  <c r="M734" i="15"/>
  <c r="N734" i="15"/>
  <c r="O734" i="15"/>
  <c r="K735" i="15"/>
  <c r="M735" i="15"/>
  <c r="N735" i="15"/>
  <c r="O735" i="15"/>
  <c r="K736" i="15"/>
  <c r="M736" i="15"/>
  <c r="N736" i="15"/>
  <c r="O736" i="15"/>
  <c r="K737" i="15"/>
  <c r="M737" i="15"/>
  <c r="N737" i="15"/>
  <c r="O737" i="15"/>
  <c r="K738" i="15"/>
  <c r="M738" i="15"/>
  <c r="N738" i="15"/>
  <c r="O738" i="15"/>
  <c r="K739" i="15"/>
  <c r="M739" i="15"/>
  <c r="N739" i="15"/>
  <c r="O739" i="15"/>
  <c r="K740" i="15"/>
  <c r="M740" i="15"/>
  <c r="N740" i="15"/>
  <c r="O740" i="15"/>
  <c r="K741" i="15"/>
  <c r="M741" i="15"/>
  <c r="N741" i="15"/>
  <c r="O741" i="15"/>
  <c r="K742" i="15"/>
  <c r="M742" i="15"/>
  <c r="N742" i="15"/>
  <c r="O742" i="15"/>
  <c r="K743" i="15"/>
  <c r="M743" i="15"/>
  <c r="N743" i="15"/>
  <c r="O743" i="15"/>
  <c r="K744" i="15"/>
  <c r="M744" i="15"/>
  <c r="N744" i="15"/>
  <c r="O744" i="15"/>
  <c r="K745" i="15"/>
  <c r="M745" i="15"/>
  <c r="N745" i="15"/>
  <c r="O745" i="15"/>
  <c r="K746" i="15"/>
  <c r="M746" i="15"/>
  <c r="N746" i="15"/>
  <c r="O746" i="15"/>
  <c r="K747" i="15"/>
  <c r="M747" i="15"/>
  <c r="N747" i="15"/>
  <c r="O747" i="15"/>
  <c r="K748" i="15"/>
  <c r="M748" i="15"/>
  <c r="N748" i="15"/>
  <c r="O748" i="15"/>
  <c r="K749" i="15"/>
  <c r="M749" i="15"/>
  <c r="N749" i="15"/>
  <c r="O749" i="15"/>
  <c r="K750" i="15"/>
  <c r="M750" i="15"/>
  <c r="N750" i="15"/>
  <c r="O750" i="15"/>
  <c r="K751" i="15"/>
  <c r="M751" i="15"/>
  <c r="N751" i="15"/>
  <c r="O751" i="15"/>
  <c r="K752" i="15"/>
  <c r="M752" i="15"/>
  <c r="N752" i="15"/>
  <c r="O752" i="15"/>
  <c r="K753" i="15"/>
  <c r="M753" i="15"/>
  <c r="N753" i="15"/>
  <c r="O753" i="15"/>
  <c r="K754" i="15"/>
  <c r="M754" i="15"/>
  <c r="N754" i="15"/>
  <c r="O754" i="15"/>
  <c r="K755" i="15"/>
  <c r="M755" i="15"/>
  <c r="N755" i="15"/>
  <c r="O755" i="15"/>
  <c r="K756" i="15"/>
  <c r="M756" i="15"/>
  <c r="N756" i="15"/>
  <c r="O756" i="15"/>
  <c r="K757" i="15"/>
  <c r="M757" i="15"/>
  <c r="N757" i="15"/>
  <c r="O757" i="15"/>
  <c r="K758" i="15"/>
  <c r="M758" i="15"/>
  <c r="N758" i="15"/>
  <c r="O758" i="15"/>
  <c r="K759" i="15"/>
  <c r="M759" i="15"/>
  <c r="N759" i="15"/>
  <c r="O759" i="15"/>
  <c r="K760" i="15"/>
  <c r="M760" i="15"/>
  <c r="N760" i="15"/>
  <c r="O760" i="15"/>
  <c r="K761" i="15"/>
  <c r="M761" i="15"/>
  <c r="N761" i="15"/>
  <c r="O761" i="15"/>
  <c r="K762" i="15"/>
  <c r="M762" i="15"/>
  <c r="N762" i="15"/>
  <c r="O762" i="15"/>
  <c r="K763" i="15"/>
  <c r="M763" i="15"/>
  <c r="N763" i="15"/>
  <c r="O763" i="15"/>
  <c r="K764" i="15"/>
  <c r="M764" i="15"/>
  <c r="N764" i="15"/>
  <c r="O764" i="15"/>
  <c r="K765" i="15"/>
  <c r="M765" i="15"/>
  <c r="N765" i="15"/>
  <c r="O765" i="15"/>
  <c r="K766" i="15"/>
  <c r="M766" i="15"/>
  <c r="N766" i="15"/>
  <c r="O766" i="15"/>
  <c r="K767" i="15"/>
  <c r="M767" i="15"/>
  <c r="N767" i="15"/>
  <c r="O767" i="15"/>
  <c r="K768" i="15"/>
  <c r="M768" i="15"/>
  <c r="N768" i="15"/>
  <c r="O768" i="15"/>
  <c r="K769" i="15"/>
  <c r="M769" i="15"/>
  <c r="N769" i="15"/>
  <c r="O769" i="15"/>
  <c r="K770" i="15"/>
  <c r="M770" i="15"/>
  <c r="N770" i="15"/>
  <c r="O770" i="15"/>
  <c r="K771" i="15"/>
  <c r="M771" i="15"/>
  <c r="N771" i="15"/>
  <c r="O771" i="15"/>
  <c r="K772" i="15"/>
  <c r="M772" i="15"/>
  <c r="N772" i="15"/>
  <c r="O772" i="15"/>
  <c r="K773" i="15"/>
  <c r="M773" i="15"/>
  <c r="N773" i="15"/>
  <c r="O773" i="15"/>
  <c r="K774" i="15"/>
  <c r="M774" i="15"/>
  <c r="N774" i="15"/>
  <c r="O774" i="15"/>
  <c r="K775" i="15"/>
  <c r="M775" i="15"/>
  <c r="N775" i="15"/>
  <c r="O775" i="15"/>
  <c r="K776" i="15"/>
  <c r="M776" i="15"/>
  <c r="N776" i="15"/>
  <c r="O776" i="15"/>
  <c r="K777" i="15"/>
  <c r="M777" i="15"/>
  <c r="N777" i="15"/>
  <c r="O777" i="15"/>
  <c r="K778" i="15"/>
  <c r="M778" i="15"/>
  <c r="N778" i="15"/>
  <c r="O778" i="15"/>
  <c r="K779" i="15"/>
  <c r="M779" i="15"/>
  <c r="N779" i="15"/>
  <c r="O779" i="15"/>
  <c r="K780" i="15"/>
  <c r="M780" i="15"/>
  <c r="N780" i="15"/>
  <c r="O780" i="15"/>
  <c r="K781" i="15"/>
  <c r="M781" i="15"/>
  <c r="N781" i="15"/>
  <c r="O781" i="15"/>
  <c r="K782" i="15"/>
  <c r="M782" i="15"/>
  <c r="N782" i="15"/>
  <c r="O782" i="15"/>
  <c r="K783" i="15"/>
  <c r="M783" i="15"/>
  <c r="N783" i="15"/>
  <c r="O783" i="15"/>
  <c r="K784" i="15"/>
  <c r="M784" i="15"/>
  <c r="N784" i="15"/>
  <c r="O784" i="15"/>
  <c r="K785" i="15"/>
  <c r="M785" i="15"/>
  <c r="N785" i="15"/>
  <c r="O785" i="15"/>
  <c r="K786" i="15"/>
  <c r="M786" i="15"/>
  <c r="N786" i="15"/>
  <c r="O786" i="15"/>
  <c r="K787" i="15"/>
  <c r="M787" i="15"/>
  <c r="N787" i="15"/>
  <c r="O787" i="15"/>
  <c r="K788" i="15"/>
  <c r="M788" i="15"/>
  <c r="N788" i="15"/>
  <c r="O788" i="15"/>
  <c r="K789" i="15"/>
  <c r="M789" i="15"/>
  <c r="N789" i="15"/>
  <c r="O789" i="15"/>
  <c r="K790" i="15"/>
  <c r="M790" i="15"/>
  <c r="N790" i="15"/>
  <c r="O790" i="15"/>
  <c r="K791" i="15"/>
  <c r="M791" i="15"/>
  <c r="N791" i="15"/>
  <c r="O791" i="15"/>
  <c r="K792" i="15"/>
  <c r="M792" i="15"/>
  <c r="N792" i="15"/>
  <c r="O792" i="15"/>
  <c r="K793" i="15"/>
  <c r="M793" i="15"/>
  <c r="N793" i="15"/>
  <c r="O793" i="15"/>
  <c r="K794" i="15"/>
  <c r="M794" i="15"/>
  <c r="N794" i="15"/>
  <c r="O794" i="15"/>
  <c r="K795" i="15"/>
  <c r="M795" i="15"/>
  <c r="N795" i="15"/>
  <c r="O795" i="15"/>
  <c r="K796" i="15"/>
  <c r="M796" i="15"/>
  <c r="N796" i="15"/>
  <c r="O796" i="15"/>
  <c r="K797" i="15"/>
  <c r="M797" i="15"/>
  <c r="N797" i="15"/>
  <c r="O797" i="15"/>
  <c r="K798" i="15"/>
  <c r="M798" i="15"/>
  <c r="N798" i="15"/>
  <c r="O798" i="15"/>
  <c r="K799" i="15"/>
  <c r="M799" i="15"/>
  <c r="N799" i="15"/>
  <c r="O799" i="15"/>
  <c r="K800" i="15"/>
  <c r="M800" i="15"/>
  <c r="N800" i="15"/>
  <c r="O800" i="15"/>
  <c r="K801" i="15"/>
  <c r="M801" i="15"/>
  <c r="N801" i="15"/>
  <c r="O801" i="15"/>
  <c r="K802" i="15"/>
  <c r="M802" i="15"/>
  <c r="N802" i="15"/>
  <c r="O802" i="15"/>
  <c r="K803" i="15"/>
  <c r="M803" i="15"/>
  <c r="N803" i="15"/>
  <c r="O803" i="15"/>
  <c r="K804" i="15"/>
  <c r="M804" i="15"/>
  <c r="N804" i="15"/>
  <c r="O804" i="15"/>
  <c r="K805" i="15"/>
  <c r="M805" i="15"/>
  <c r="N805" i="15"/>
  <c r="O805" i="15"/>
  <c r="K806" i="15"/>
  <c r="M806" i="15"/>
  <c r="N806" i="15"/>
  <c r="O806" i="15"/>
  <c r="K807" i="15"/>
  <c r="M807" i="15"/>
  <c r="N807" i="15"/>
  <c r="O807" i="15"/>
  <c r="K808" i="15"/>
  <c r="M808" i="15"/>
  <c r="N808" i="15"/>
  <c r="O808" i="15"/>
  <c r="K809" i="15"/>
  <c r="M809" i="15"/>
  <c r="N809" i="15"/>
  <c r="O809" i="15"/>
  <c r="K810" i="15"/>
  <c r="M810" i="15"/>
  <c r="N810" i="15"/>
  <c r="O810" i="15"/>
  <c r="K811" i="15"/>
  <c r="M811" i="15"/>
  <c r="N811" i="15"/>
  <c r="O811" i="15"/>
  <c r="K812" i="15"/>
  <c r="M812" i="15"/>
  <c r="N812" i="15"/>
  <c r="O812" i="15"/>
  <c r="K813" i="15"/>
  <c r="M813" i="15"/>
  <c r="N813" i="15"/>
  <c r="O813" i="15"/>
  <c r="K814" i="15"/>
  <c r="M814" i="15"/>
  <c r="N814" i="15"/>
  <c r="O814" i="15"/>
  <c r="K815" i="15"/>
  <c r="M815" i="15"/>
  <c r="N815" i="15"/>
  <c r="O815" i="15"/>
  <c r="K816" i="15"/>
  <c r="M816" i="15"/>
  <c r="N816" i="15"/>
  <c r="O816" i="15"/>
  <c r="K817" i="15"/>
  <c r="M817" i="15"/>
  <c r="N817" i="15"/>
  <c r="O817" i="15"/>
  <c r="K818" i="15"/>
  <c r="M818" i="15"/>
  <c r="N818" i="15"/>
  <c r="O818" i="15"/>
  <c r="K819" i="15"/>
  <c r="M819" i="15"/>
  <c r="N819" i="15"/>
  <c r="O819" i="15"/>
  <c r="K820" i="15"/>
  <c r="M820" i="15"/>
  <c r="N820" i="15"/>
  <c r="O820" i="15"/>
  <c r="K821" i="15"/>
  <c r="M821" i="15"/>
  <c r="N821" i="15"/>
  <c r="O821" i="15"/>
  <c r="K822" i="15"/>
  <c r="M822" i="15"/>
  <c r="N822" i="15"/>
  <c r="O822" i="15"/>
  <c r="K823" i="15"/>
  <c r="M823" i="15"/>
  <c r="N823" i="15"/>
  <c r="O823" i="15"/>
  <c r="K824" i="15"/>
  <c r="M824" i="15"/>
  <c r="N824" i="15"/>
  <c r="O824" i="15"/>
  <c r="K825" i="15"/>
  <c r="M825" i="15"/>
  <c r="N825" i="15"/>
  <c r="O825" i="15"/>
  <c r="K826" i="15"/>
  <c r="M826" i="15"/>
  <c r="N826" i="15"/>
  <c r="O826" i="15"/>
  <c r="K827" i="15"/>
  <c r="M827" i="15"/>
  <c r="N827" i="15"/>
  <c r="O827" i="15"/>
  <c r="K828" i="15"/>
  <c r="M828" i="15"/>
  <c r="N828" i="15"/>
  <c r="O828" i="15"/>
  <c r="K829" i="15"/>
  <c r="M829" i="15"/>
  <c r="N829" i="15"/>
  <c r="O829" i="15"/>
  <c r="K830" i="15"/>
  <c r="M830" i="15"/>
  <c r="N830" i="15"/>
  <c r="O830" i="15"/>
  <c r="K831" i="15"/>
  <c r="M831" i="15"/>
  <c r="N831" i="15"/>
  <c r="O831" i="15"/>
  <c r="K832" i="15"/>
  <c r="M832" i="15"/>
  <c r="N832" i="15"/>
  <c r="O832" i="15"/>
  <c r="K833" i="15"/>
  <c r="M833" i="15"/>
  <c r="N833" i="15"/>
  <c r="O833" i="15"/>
  <c r="K834" i="15"/>
  <c r="M834" i="15"/>
  <c r="N834" i="15"/>
  <c r="O834" i="15"/>
  <c r="K835" i="15"/>
  <c r="M835" i="15"/>
  <c r="N835" i="15"/>
  <c r="O835" i="15"/>
  <c r="K836" i="15"/>
  <c r="M836" i="15"/>
  <c r="N836" i="15"/>
  <c r="O836" i="15"/>
  <c r="K837" i="15"/>
  <c r="M837" i="15"/>
  <c r="N837" i="15"/>
  <c r="O837" i="15"/>
  <c r="K838" i="15"/>
  <c r="M838" i="15"/>
  <c r="N838" i="15"/>
  <c r="O838" i="15"/>
  <c r="K839" i="15"/>
  <c r="M839" i="15"/>
  <c r="N839" i="15"/>
  <c r="O839" i="15"/>
  <c r="K840" i="15"/>
  <c r="M840" i="15"/>
  <c r="N840" i="15"/>
  <c r="O840" i="15"/>
  <c r="K841" i="15"/>
  <c r="M841" i="15"/>
  <c r="N841" i="15"/>
  <c r="O841" i="15"/>
  <c r="K842" i="15"/>
  <c r="M842" i="15"/>
  <c r="N842" i="15"/>
  <c r="O842" i="15"/>
  <c r="K843" i="15"/>
  <c r="M843" i="15"/>
  <c r="N843" i="15"/>
  <c r="O843" i="15"/>
  <c r="K844" i="15"/>
  <c r="M844" i="15"/>
  <c r="N844" i="15"/>
  <c r="O844" i="15"/>
  <c r="K845" i="15"/>
  <c r="M845" i="15"/>
  <c r="N845" i="15"/>
  <c r="O845" i="15"/>
  <c r="K846" i="15"/>
  <c r="M846" i="15"/>
  <c r="N846" i="15"/>
  <c r="O846" i="15"/>
  <c r="K847" i="15"/>
  <c r="M847" i="15"/>
  <c r="N847" i="15"/>
  <c r="O847" i="15"/>
  <c r="K848" i="15"/>
  <c r="M848" i="15"/>
  <c r="N848" i="15"/>
  <c r="O848" i="15"/>
  <c r="K849" i="15"/>
  <c r="M849" i="15"/>
  <c r="N849" i="15"/>
  <c r="O849" i="15"/>
  <c r="K850" i="15"/>
  <c r="M850" i="15"/>
  <c r="N850" i="15"/>
  <c r="O850" i="15"/>
  <c r="K851" i="15"/>
  <c r="M851" i="15"/>
  <c r="N851" i="15"/>
  <c r="O851" i="15"/>
  <c r="K852" i="15"/>
  <c r="M852" i="15"/>
  <c r="N852" i="15"/>
  <c r="O852" i="15"/>
  <c r="K853" i="15"/>
  <c r="M853" i="15"/>
  <c r="N853" i="15"/>
  <c r="O853" i="15"/>
  <c r="K854" i="15"/>
  <c r="M854" i="15"/>
  <c r="N854" i="15"/>
  <c r="O854" i="15"/>
  <c r="K855" i="15"/>
  <c r="M855" i="15"/>
  <c r="N855" i="15"/>
  <c r="O855" i="15"/>
  <c r="K856" i="15"/>
  <c r="M856" i="15"/>
  <c r="N856" i="15"/>
  <c r="O856" i="15"/>
  <c r="K857" i="15"/>
  <c r="M857" i="15"/>
  <c r="N857" i="15"/>
  <c r="O857" i="15"/>
  <c r="K858" i="15"/>
  <c r="M858" i="15"/>
  <c r="N858" i="15"/>
  <c r="O858" i="15"/>
  <c r="K859" i="15"/>
  <c r="M859" i="15"/>
  <c r="N859" i="15"/>
  <c r="O859" i="15"/>
  <c r="K860" i="15"/>
  <c r="M860" i="15"/>
  <c r="N860" i="15"/>
  <c r="O860" i="15"/>
  <c r="K861" i="15"/>
  <c r="M861" i="15"/>
  <c r="N861" i="15"/>
  <c r="O861" i="15"/>
  <c r="K862" i="15"/>
  <c r="M862" i="15"/>
  <c r="N862" i="15"/>
  <c r="O862" i="15"/>
  <c r="K863" i="15"/>
  <c r="M863" i="15"/>
  <c r="N863" i="15"/>
  <c r="O863" i="15"/>
  <c r="K864" i="15"/>
  <c r="M864" i="15"/>
  <c r="N864" i="15"/>
  <c r="O864" i="15"/>
  <c r="K865" i="15"/>
  <c r="M865" i="15"/>
  <c r="N865" i="15"/>
  <c r="O865" i="15"/>
  <c r="K866" i="15"/>
  <c r="M866" i="15"/>
  <c r="N866" i="15"/>
  <c r="O866" i="15"/>
  <c r="K867" i="15"/>
  <c r="M867" i="15"/>
  <c r="N867" i="15"/>
  <c r="O867" i="15"/>
  <c r="K868" i="15"/>
  <c r="M868" i="15"/>
  <c r="N868" i="15"/>
  <c r="O868" i="15"/>
  <c r="K869" i="15"/>
  <c r="M869" i="15"/>
  <c r="N869" i="15"/>
  <c r="O869" i="15"/>
  <c r="K870" i="15"/>
  <c r="M870" i="15"/>
  <c r="N870" i="15"/>
  <c r="O870" i="15"/>
  <c r="K871" i="15"/>
  <c r="M871" i="15"/>
  <c r="N871" i="15"/>
  <c r="O871" i="15"/>
  <c r="K872" i="15"/>
  <c r="M872" i="15"/>
  <c r="N872" i="15"/>
  <c r="O872" i="15"/>
  <c r="K873" i="15"/>
  <c r="M873" i="15"/>
  <c r="N873" i="15"/>
  <c r="O873" i="15"/>
  <c r="K874" i="15"/>
  <c r="M874" i="15"/>
  <c r="N874" i="15"/>
  <c r="O874" i="15"/>
  <c r="K875" i="15"/>
  <c r="M875" i="15"/>
  <c r="N875" i="15"/>
  <c r="O875" i="15"/>
  <c r="K876" i="15"/>
  <c r="M876" i="15"/>
  <c r="N876" i="15"/>
  <c r="O876" i="15"/>
  <c r="K877" i="15"/>
  <c r="M877" i="15"/>
  <c r="N877" i="15"/>
  <c r="O877" i="15"/>
  <c r="K878" i="15"/>
  <c r="M878" i="15"/>
  <c r="N878" i="15"/>
  <c r="O878" i="15"/>
  <c r="K879" i="15"/>
  <c r="M879" i="15"/>
  <c r="N879" i="15"/>
  <c r="O879" i="15"/>
  <c r="K880" i="15"/>
  <c r="M880" i="15"/>
  <c r="N880" i="15"/>
  <c r="O880" i="15"/>
  <c r="K881" i="15"/>
  <c r="M881" i="15"/>
  <c r="N881" i="15"/>
  <c r="O881" i="15"/>
  <c r="K882" i="15"/>
  <c r="M882" i="15"/>
  <c r="N882" i="15"/>
  <c r="O882" i="15"/>
  <c r="K883" i="15"/>
  <c r="M883" i="15"/>
  <c r="N883" i="15"/>
  <c r="O883" i="15"/>
  <c r="K884" i="15"/>
  <c r="M884" i="15"/>
  <c r="N884" i="15"/>
  <c r="O884" i="15"/>
  <c r="K885" i="15"/>
  <c r="M885" i="15"/>
  <c r="N885" i="15"/>
  <c r="O885" i="15"/>
  <c r="K886" i="15"/>
  <c r="M886" i="15"/>
  <c r="N886" i="15"/>
  <c r="O886" i="15"/>
  <c r="K887" i="15"/>
  <c r="M887" i="15"/>
  <c r="N887" i="15"/>
  <c r="O887" i="15"/>
  <c r="K888" i="15"/>
  <c r="M888" i="15"/>
  <c r="N888" i="15"/>
  <c r="O888" i="15"/>
  <c r="K889" i="15"/>
  <c r="M889" i="15"/>
  <c r="N889" i="15"/>
  <c r="O889" i="15"/>
  <c r="K890" i="15"/>
  <c r="M890" i="15"/>
  <c r="N890" i="15"/>
  <c r="O890" i="15"/>
  <c r="K891" i="15"/>
  <c r="M891" i="15"/>
  <c r="N891" i="15"/>
  <c r="O891" i="15"/>
  <c r="K892" i="15"/>
  <c r="M892" i="15"/>
  <c r="N892" i="15"/>
  <c r="O892" i="15"/>
  <c r="K893" i="15"/>
  <c r="M893" i="15"/>
  <c r="N893" i="15"/>
  <c r="O893" i="15"/>
  <c r="K894" i="15"/>
  <c r="M894" i="15"/>
  <c r="N894" i="15"/>
  <c r="O894" i="15"/>
  <c r="K895" i="15"/>
  <c r="M895" i="15"/>
  <c r="N895" i="15"/>
  <c r="O895" i="15"/>
  <c r="K896" i="15"/>
  <c r="M896" i="15"/>
  <c r="N896" i="15"/>
  <c r="O896" i="15"/>
  <c r="K897" i="15"/>
  <c r="M897" i="15"/>
  <c r="N897" i="15"/>
  <c r="O897" i="15"/>
  <c r="K898" i="15"/>
  <c r="M898" i="15"/>
  <c r="N898" i="15"/>
  <c r="O898" i="15"/>
  <c r="K899" i="15"/>
  <c r="M899" i="15"/>
  <c r="N899" i="15"/>
  <c r="O899" i="15"/>
  <c r="K900" i="15"/>
  <c r="M900" i="15"/>
  <c r="N900" i="15"/>
  <c r="O900" i="15"/>
  <c r="K901" i="15"/>
  <c r="M901" i="15"/>
  <c r="N901" i="15"/>
  <c r="O901" i="15"/>
  <c r="K902" i="15"/>
  <c r="M902" i="15"/>
  <c r="N902" i="15"/>
  <c r="O902" i="15"/>
  <c r="K903" i="15"/>
  <c r="M903" i="15"/>
  <c r="N903" i="15"/>
  <c r="O903" i="15"/>
  <c r="K904" i="15"/>
  <c r="M904" i="15"/>
  <c r="N904" i="15"/>
  <c r="O904" i="15"/>
  <c r="K905" i="15"/>
  <c r="M905" i="15"/>
  <c r="N905" i="15"/>
  <c r="O905" i="15"/>
  <c r="K906" i="15"/>
  <c r="M906" i="15"/>
  <c r="N906" i="15"/>
  <c r="O906" i="15"/>
  <c r="K907" i="15"/>
  <c r="M907" i="15"/>
  <c r="N907" i="15"/>
  <c r="O907" i="15"/>
  <c r="K908" i="15"/>
  <c r="M908" i="15"/>
  <c r="N908" i="15"/>
  <c r="O908" i="15"/>
  <c r="K909" i="15"/>
  <c r="M909" i="15"/>
  <c r="N909" i="15"/>
  <c r="O909" i="15"/>
  <c r="K910" i="15"/>
  <c r="M910" i="15"/>
  <c r="N910" i="15"/>
  <c r="O910" i="15"/>
  <c r="K911" i="15"/>
  <c r="M911" i="15"/>
  <c r="N911" i="15"/>
  <c r="O911" i="15"/>
  <c r="K912" i="15"/>
  <c r="M912" i="15"/>
  <c r="N912" i="15"/>
  <c r="O912" i="15"/>
  <c r="K913" i="15"/>
  <c r="M913" i="15"/>
  <c r="N913" i="15"/>
  <c r="O913" i="15"/>
  <c r="K914" i="15"/>
  <c r="M914" i="15"/>
  <c r="N914" i="15"/>
  <c r="O914" i="15"/>
  <c r="K915" i="15"/>
  <c r="M915" i="15"/>
  <c r="N915" i="15"/>
  <c r="O915" i="15"/>
  <c r="K916" i="15"/>
  <c r="M916" i="15"/>
  <c r="N916" i="15"/>
  <c r="O916" i="15"/>
  <c r="K917" i="15"/>
  <c r="M917" i="15"/>
  <c r="N917" i="15"/>
  <c r="O917" i="15"/>
  <c r="K918" i="15"/>
  <c r="M918" i="15"/>
  <c r="N918" i="15"/>
  <c r="O918" i="15"/>
  <c r="K919" i="15"/>
  <c r="M919" i="15"/>
  <c r="N919" i="15"/>
  <c r="O919" i="15"/>
  <c r="K920" i="15"/>
  <c r="M920" i="15"/>
  <c r="N920" i="15"/>
  <c r="O920" i="15"/>
  <c r="K921" i="15"/>
  <c r="M921" i="15"/>
  <c r="N921" i="15"/>
  <c r="O921" i="15"/>
  <c r="K922" i="15"/>
  <c r="M922" i="15"/>
  <c r="N922" i="15"/>
  <c r="O922" i="15"/>
  <c r="K923" i="15"/>
  <c r="M923" i="15"/>
  <c r="N923" i="15"/>
  <c r="O923" i="15"/>
  <c r="K924" i="15"/>
  <c r="M924" i="15"/>
  <c r="N924" i="15"/>
  <c r="O924" i="15"/>
  <c r="K925" i="15"/>
  <c r="M925" i="15"/>
  <c r="N925" i="15"/>
  <c r="O925" i="15"/>
  <c r="K926" i="15"/>
  <c r="M926" i="15"/>
  <c r="N926" i="15"/>
  <c r="O926" i="15"/>
  <c r="K927" i="15"/>
  <c r="M927" i="15"/>
  <c r="N927" i="15"/>
  <c r="O927" i="15"/>
  <c r="K928" i="15"/>
  <c r="M928" i="15"/>
  <c r="N928" i="15"/>
  <c r="O928" i="15"/>
  <c r="K929" i="15"/>
  <c r="M929" i="15"/>
  <c r="N929" i="15"/>
  <c r="O929" i="15"/>
  <c r="K930" i="15"/>
  <c r="M930" i="15"/>
  <c r="N930" i="15"/>
  <c r="O930" i="15"/>
  <c r="K931" i="15"/>
  <c r="M931" i="15"/>
  <c r="N931" i="15"/>
  <c r="O931" i="15"/>
  <c r="K932" i="15"/>
  <c r="M932" i="15"/>
  <c r="N932" i="15"/>
  <c r="O932" i="15"/>
  <c r="K933" i="15"/>
  <c r="M933" i="15"/>
  <c r="N933" i="15"/>
  <c r="O933" i="15"/>
  <c r="K934" i="15"/>
  <c r="M934" i="15"/>
  <c r="N934" i="15"/>
  <c r="O934" i="15"/>
  <c r="K935" i="15"/>
  <c r="M935" i="15"/>
  <c r="N935" i="15"/>
  <c r="O935" i="15"/>
  <c r="K936" i="15"/>
  <c r="M936" i="15"/>
  <c r="N936" i="15"/>
  <c r="O936" i="15"/>
  <c r="K937" i="15"/>
  <c r="M937" i="15"/>
  <c r="N937" i="15"/>
  <c r="O937" i="15"/>
  <c r="K938" i="15"/>
  <c r="M938" i="15"/>
  <c r="N938" i="15"/>
  <c r="O938" i="15"/>
  <c r="K939" i="15"/>
  <c r="M939" i="15"/>
  <c r="N939" i="15"/>
  <c r="O939" i="15"/>
  <c r="K940" i="15"/>
  <c r="M940" i="15"/>
  <c r="N940" i="15"/>
  <c r="O940" i="15"/>
  <c r="K941" i="15"/>
  <c r="M941" i="15"/>
  <c r="N941" i="15"/>
  <c r="O941" i="15"/>
  <c r="K942" i="15"/>
  <c r="M942" i="15"/>
  <c r="N942" i="15"/>
  <c r="O942" i="15"/>
  <c r="K943" i="15"/>
  <c r="M943" i="15"/>
  <c r="N943" i="15"/>
  <c r="O943" i="15"/>
  <c r="K944" i="15"/>
  <c r="M944" i="15"/>
  <c r="N944" i="15"/>
  <c r="O944" i="15"/>
  <c r="K945" i="15"/>
  <c r="M945" i="15"/>
  <c r="N945" i="15"/>
  <c r="O945" i="15"/>
  <c r="K946" i="15"/>
  <c r="M946" i="15"/>
  <c r="N946" i="15"/>
  <c r="O946" i="15"/>
  <c r="K947" i="15"/>
  <c r="M947" i="15"/>
  <c r="N947" i="15"/>
  <c r="O947" i="15"/>
  <c r="K948" i="15"/>
  <c r="M948" i="15"/>
  <c r="N948" i="15"/>
  <c r="O948" i="15"/>
  <c r="K949" i="15"/>
  <c r="M949" i="15"/>
  <c r="N949" i="15"/>
  <c r="O949" i="15"/>
  <c r="K950" i="15"/>
  <c r="M950" i="15"/>
  <c r="N950" i="15"/>
  <c r="O950" i="15"/>
  <c r="K951" i="15"/>
  <c r="M951" i="15"/>
  <c r="N951" i="15"/>
  <c r="O951" i="15"/>
  <c r="K952" i="15"/>
  <c r="M952" i="15"/>
  <c r="N952" i="15"/>
  <c r="O952" i="15"/>
  <c r="K953" i="15"/>
  <c r="M953" i="15"/>
  <c r="N953" i="15"/>
  <c r="O953" i="15"/>
  <c r="K954" i="15"/>
  <c r="M954" i="15"/>
  <c r="N954" i="15"/>
  <c r="O954" i="15"/>
  <c r="K955" i="15"/>
  <c r="M955" i="15"/>
  <c r="N955" i="15"/>
  <c r="O955" i="15"/>
  <c r="K956" i="15"/>
  <c r="M956" i="15"/>
  <c r="N956" i="15"/>
  <c r="O956" i="15"/>
  <c r="K957" i="15"/>
  <c r="M957" i="15"/>
  <c r="N957" i="15"/>
  <c r="O957" i="15"/>
  <c r="K958" i="15"/>
  <c r="M958" i="15"/>
  <c r="N958" i="15"/>
  <c r="O958" i="15"/>
  <c r="K959" i="15"/>
  <c r="M959" i="15"/>
  <c r="N959" i="15"/>
  <c r="O959" i="15"/>
  <c r="K960" i="15"/>
  <c r="M960" i="15"/>
  <c r="N960" i="15"/>
  <c r="O960" i="15"/>
  <c r="K961" i="15"/>
  <c r="M961" i="15"/>
  <c r="N961" i="15"/>
  <c r="O961" i="15"/>
  <c r="K962" i="15"/>
  <c r="M962" i="15"/>
  <c r="N962" i="15"/>
  <c r="O962" i="15"/>
  <c r="K963" i="15"/>
  <c r="M963" i="15"/>
  <c r="N963" i="15"/>
  <c r="O963" i="15"/>
  <c r="K964" i="15"/>
  <c r="M964" i="15"/>
  <c r="N964" i="15"/>
  <c r="O964" i="15"/>
  <c r="K965" i="15"/>
  <c r="M965" i="15"/>
  <c r="N965" i="15"/>
  <c r="O965" i="15"/>
  <c r="K966" i="15"/>
  <c r="M966" i="15"/>
  <c r="N966" i="15"/>
  <c r="O966" i="15"/>
  <c r="K967" i="15"/>
  <c r="M967" i="15"/>
  <c r="N967" i="15"/>
  <c r="O967" i="15"/>
  <c r="K968" i="15"/>
  <c r="M968" i="15"/>
  <c r="N968" i="15"/>
  <c r="O968" i="15"/>
  <c r="K969" i="15"/>
  <c r="M969" i="15"/>
  <c r="N969" i="15"/>
  <c r="O969" i="15"/>
  <c r="K970" i="15"/>
  <c r="M970" i="15"/>
  <c r="N970" i="15"/>
  <c r="O970" i="15"/>
  <c r="K971" i="15"/>
  <c r="M971" i="15"/>
  <c r="N971" i="15"/>
  <c r="O971" i="15"/>
  <c r="K972" i="15"/>
  <c r="M972" i="15"/>
  <c r="N972" i="15"/>
  <c r="O972" i="15"/>
  <c r="K973" i="15"/>
  <c r="M973" i="15"/>
  <c r="N973" i="15"/>
  <c r="O973" i="15"/>
  <c r="K974" i="15"/>
  <c r="M974" i="15"/>
  <c r="N974" i="15"/>
  <c r="O974" i="15"/>
  <c r="K975" i="15"/>
  <c r="O975" i="15"/>
  <c r="K976" i="15"/>
  <c r="M976" i="15"/>
  <c r="N976" i="15"/>
  <c r="O976" i="15"/>
  <c r="K977" i="15"/>
  <c r="M977" i="15"/>
  <c r="N977" i="15"/>
  <c r="O977" i="15"/>
  <c r="K978" i="15"/>
  <c r="M978" i="15"/>
  <c r="N978" i="15"/>
  <c r="O978" i="15"/>
  <c r="K979" i="15"/>
  <c r="M979" i="15"/>
  <c r="N979" i="15"/>
  <c r="O979" i="15"/>
  <c r="K980" i="15"/>
  <c r="M980" i="15"/>
  <c r="N980" i="15"/>
  <c r="O980" i="15"/>
  <c r="K981" i="15"/>
  <c r="M981" i="15"/>
  <c r="N981" i="15"/>
  <c r="O981" i="15"/>
  <c r="K982" i="15"/>
  <c r="M982" i="15"/>
  <c r="N982" i="15"/>
  <c r="O982" i="15"/>
  <c r="K983" i="15"/>
  <c r="M983" i="15"/>
  <c r="N983" i="15"/>
  <c r="O983" i="15"/>
  <c r="K984" i="15"/>
  <c r="M984" i="15"/>
  <c r="N984" i="15"/>
  <c r="O984" i="15"/>
  <c r="K985" i="15"/>
  <c r="M985" i="15"/>
  <c r="N985" i="15"/>
  <c r="O985" i="15"/>
  <c r="K986" i="15"/>
  <c r="M986" i="15"/>
  <c r="N986" i="15"/>
  <c r="O986" i="15"/>
  <c r="K987" i="15"/>
  <c r="M987" i="15"/>
  <c r="N987" i="15"/>
  <c r="O987" i="15"/>
  <c r="K988" i="15"/>
  <c r="M988" i="15"/>
  <c r="N988" i="15"/>
  <c r="O988" i="15"/>
  <c r="K989" i="15"/>
  <c r="M989" i="15"/>
  <c r="N989" i="15"/>
  <c r="O989" i="15"/>
  <c r="K990" i="15"/>
  <c r="M990" i="15"/>
  <c r="N990" i="15"/>
  <c r="O990" i="15"/>
  <c r="K991" i="15"/>
  <c r="M991" i="15"/>
  <c r="N991" i="15"/>
  <c r="O991" i="15"/>
  <c r="K992" i="15"/>
  <c r="M992" i="15"/>
  <c r="N992" i="15"/>
  <c r="O992" i="15"/>
  <c r="K993" i="15"/>
  <c r="M993" i="15"/>
  <c r="N993" i="15"/>
  <c r="O993" i="15"/>
  <c r="K994" i="15"/>
  <c r="M994" i="15"/>
  <c r="N994" i="15"/>
  <c r="O994" i="15"/>
  <c r="K995" i="15"/>
  <c r="M995" i="15"/>
  <c r="N995" i="15"/>
  <c r="O995" i="15"/>
  <c r="K996" i="15"/>
  <c r="M996" i="15"/>
  <c r="N996" i="15"/>
  <c r="O996" i="15"/>
  <c r="K997" i="15"/>
  <c r="M997" i="15"/>
  <c r="N997" i="15"/>
  <c r="O997" i="15"/>
  <c r="K998" i="15"/>
  <c r="M998" i="15"/>
  <c r="N998" i="15"/>
  <c r="O998" i="15"/>
  <c r="K999" i="15"/>
  <c r="M999" i="15"/>
  <c r="N999" i="15"/>
  <c r="O999" i="15"/>
  <c r="K1000" i="15"/>
  <c r="M1000" i="15"/>
  <c r="N1000" i="15"/>
  <c r="O1000" i="15"/>
  <c r="K1001" i="15"/>
  <c r="M1001" i="15"/>
  <c r="N1001" i="15"/>
  <c r="O1001" i="15"/>
  <c r="K1002" i="15"/>
  <c r="M1002" i="15"/>
  <c r="N1002" i="15"/>
  <c r="O1002" i="15"/>
  <c r="K1003" i="15"/>
  <c r="N1003" i="15"/>
  <c r="O1003" i="15"/>
  <c r="O6" i="15"/>
  <c r="K6" i="15"/>
  <c r="L19" i="15"/>
  <c r="M19" i="15" s="1"/>
  <c r="G21" i="15"/>
  <c r="L21" i="15" s="1"/>
  <c r="M21" i="15" s="1"/>
  <c r="G22" i="15"/>
  <c r="L22" i="15" s="1"/>
  <c r="M22" i="15" s="1"/>
  <c r="H22" i="15" s="1"/>
  <c r="G23" i="15"/>
  <c r="L23" i="15" s="1"/>
  <c r="M23" i="15" s="1"/>
  <c r="G24" i="15"/>
  <c r="L24" i="15" s="1"/>
  <c r="M24" i="15" s="1"/>
  <c r="G25" i="15"/>
  <c r="L25" i="15" s="1"/>
  <c r="M25" i="15" s="1"/>
  <c r="G26" i="15"/>
  <c r="L26" i="15" s="1"/>
  <c r="M26" i="15" s="1"/>
  <c r="G27" i="15"/>
  <c r="L27" i="15" s="1"/>
  <c r="M27" i="15" s="1"/>
  <c r="G28" i="15"/>
  <c r="L28" i="15" s="1"/>
  <c r="M28" i="15" s="1"/>
  <c r="G29" i="15"/>
  <c r="L29" i="15" s="1"/>
  <c r="M29" i="15" s="1"/>
  <c r="G30" i="15"/>
  <c r="L30" i="15" s="1"/>
  <c r="M30" i="15" s="1"/>
  <c r="G31" i="15"/>
  <c r="L31" i="15" s="1"/>
  <c r="M31" i="15" s="1"/>
  <c r="G32" i="15"/>
  <c r="L32" i="15" s="1"/>
  <c r="M32" i="15" s="1"/>
  <c r="G33" i="15"/>
  <c r="L33" i="15" s="1"/>
  <c r="M33" i="15" s="1"/>
  <c r="G34" i="15"/>
  <c r="L34" i="15" s="1"/>
  <c r="M34" i="15" s="1"/>
  <c r="G35" i="15"/>
  <c r="L35" i="15" s="1"/>
  <c r="M35" i="15" s="1"/>
  <c r="G36" i="15"/>
  <c r="L36" i="15" s="1"/>
  <c r="M36" i="15" s="1"/>
  <c r="G37" i="15"/>
  <c r="L37" i="15" s="1"/>
  <c r="M37" i="15" s="1"/>
  <c r="G38" i="15"/>
  <c r="L38" i="15" s="1"/>
  <c r="M38" i="15" s="1"/>
  <c r="G39" i="15"/>
  <c r="L39" i="15" s="1"/>
  <c r="M39" i="15" s="1"/>
  <c r="H39" i="15" s="1"/>
  <c r="G40" i="15"/>
  <c r="L40" i="15" s="1"/>
  <c r="M40" i="15" s="1"/>
  <c r="G41" i="15"/>
  <c r="L41" i="15" s="1"/>
  <c r="M41" i="15" s="1"/>
  <c r="G42" i="15"/>
  <c r="L42" i="15" s="1"/>
  <c r="M42" i="15" s="1"/>
  <c r="G43" i="15"/>
  <c r="L43" i="15" s="1"/>
  <c r="M43" i="15" s="1"/>
  <c r="H43" i="15" s="1"/>
  <c r="G44" i="15"/>
  <c r="L44" i="15" s="1"/>
  <c r="M44" i="15" s="1"/>
  <c r="G45" i="15"/>
  <c r="L45" i="15" s="1"/>
  <c r="M45" i="15" s="1"/>
  <c r="G46" i="15"/>
  <c r="L46" i="15" s="1"/>
  <c r="M46" i="15" s="1"/>
  <c r="G47" i="15"/>
  <c r="L47" i="15" s="1"/>
  <c r="M47" i="15" s="1"/>
  <c r="G48" i="15"/>
  <c r="L48" i="15" s="1"/>
  <c r="M48" i="15" s="1"/>
  <c r="G49" i="15"/>
  <c r="L49" i="15" s="1"/>
  <c r="M49" i="15" s="1"/>
  <c r="G50" i="15"/>
  <c r="L50" i="15" s="1"/>
  <c r="M50" i="15" s="1"/>
  <c r="G51" i="15"/>
  <c r="L51" i="15" s="1"/>
  <c r="M51" i="15" s="1"/>
  <c r="G52" i="15"/>
  <c r="L52" i="15" s="1"/>
  <c r="M52" i="15" s="1"/>
  <c r="G53" i="15"/>
  <c r="L53" i="15" s="1"/>
  <c r="M53" i="15" s="1"/>
  <c r="G54" i="15"/>
  <c r="L54" i="15" s="1"/>
  <c r="M54" i="15" s="1"/>
  <c r="G55" i="15"/>
  <c r="L55" i="15" s="1"/>
  <c r="M55" i="15" s="1"/>
  <c r="H55" i="15" s="1"/>
  <c r="G56" i="15"/>
  <c r="L56" i="15" s="1"/>
  <c r="M56" i="15" s="1"/>
  <c r="G57" i="15"/>
  <c r="L57" i="15" s="1"/>
  <c r="M57" i="15" s="1"/>
  <c r="G58" i="15"/>
  <c r="L58" i="15" s="1"/>
  <c r="M58" i="15" s="1"/>
  <c r="G59" i="15"/>
  <c r="L59" i="15" s="1"/>
  <c r="M59" i="15" s="1"/>
  <c r="G60" i="15"/>
  <c r="L60" i="15" s="1"/>
  <c r="M60" i="15" s="1"/>
  <c r="G61" i="15"/>
  <c r="L61" i="15" s="1"/>
  <c r="M61" i="15" s="1"/>
  <c r="G62" i="15"/>
  <c r="L62" i="15" s="1"/>
  <c r="M62" i="15" s="1"/>
  <c r="G63" i="15"/>
  <c r="L63" i="15" s="1"/>
  <c r="M63" i="15" s="1"/>
  <c r="G64" i="15"/>
  <c r="L64" i="15" s="1"/>
  <c r="M64" i="15" s="1"/>
  <c r="G65" i="15"/>
  <c r="L65" i="15" s="1"/>
  <c r="M65" i="15" s="1"/>
  <c r="G66" i="15"/>
  <c r="L66" i="15" s="1"/>
  <c r="M66" i="15" s="1"/>
  <c r="G67" i="15"/>
  <c r="L67" i="15" s="1"/>
  <c r="M67" i="15" s="1"/>
  <c r="G68" i="15"/>
  <c r="L68" i="15" s="1"/>
  <c r="M68" i="15" s="1"/>
  <c r="G69" i="15"/>
  <c r="L69" i="15" s="1"/>
  <c r="M69" i="15" s="1"/>
  <c r="G70" i="15"/>
  <c r="L70" i="15" s="1"/>
  <c r="M70" i="15" s="1"/>
  <c r="G71" i="15"/>
  <c r="L71" i="15" s="1"/>
  <c r="M71" i="15" s="1"/>
  <c r="G72" i="15"/>
  <c r="L72" i="15" s="1"/>
  <c r="M72" i="15" s="1"/>
  <c r="G73" i="15"/>
  <c r="L73" i="15" s="1"/>
  <c r="M73" i="15" s="1"/>
  <c r="G74" i="15"/>
  <c r="L74" i="15" s="1"/>
  <c r="M74" i="15" s="1"/>
  <c r="G75" i="15"/>
  <c r="L75" i="15" s="1"/>
  <c r="M75" i="15" s="1"/>
  <c r="G76" i="15"/>
  <c r="L76" i="15" s="1"/>
  <c r="M76" i="15" s="1"/>
  <c r="G77" i="15"/>
  <c r="L77" i="15" s="1"/>
  <c r="M77" i="15" s="1"/>
  <c r="G78" i="15"/>
  <c r="L78" i="15" s="1"/>
  <c r="M78" i="15" s="1"/>
  <c r="G79" i="15"/>
  <c r="L79" i="15" s="1"/>
  <c r="M79" i="15" s="1"/>
  <c r="G80" i="15"/>
  <c r="L80" i="15" s="1"/>
  <c r="M80" i="15" s="1"/>
  <c r="G81" i="15"/>
  <c r="L81" i="15" s="1"/>
  <c r="M81" i="15" s="1"/>
  <c r="G82" i="15"/>
  <c r="L82" i="15" s="1"/>
  <c r="M82" i="15" s="1"/>
  <c r="G83" i="15"/>
  <c r="L83" i="15" s="1"/>
  <c r="M83" i="15" s="1"/>
  <c r="G84" i="15"/>
  <c r="L84" i="15" s="1"/>
  <c r="M84" i="15" s="1"/>
  <c r="G85" i="15"/>
  <c r="L85" i="15" s="1"/>
  <c r="M85" i="15" s="1"/>
  <c r="G86" i="15"/>
  <c r="L86" i="15" s="1"/>
  <c r="M86" i="15" s="1"/>
  <c r="G87" i="15"/>
  <c r="L87" i="15" s="1"/>
  <c r="M87" i="15" s="1"/>
  <c r="G88" i="15"/>
  <c r="L88" i="15" s="1"/>
  <c r="M88" i="15" s="1"/>
  <c r="G89" i="15"/>
  <c r="L89" i="15" s="1"/>
  <c r="M89" i="15" s="1"/>
  <c r="G90" i="15"/>
  <c r="L90" i="15" s="1"/>
  <c r="M90" i="15" s="1"/>
  <c r="G91" i="15"/>
  <c r="L91" i="15" s="1"/>
  <c r="M91" i="15" s="1"/>
  <c r="G92" i="15"/>
  <c r="L92" i="15" s="1"/>
  <c r="M92" i="15" s="1"/>
  <c r="G93" i="15"/>
  <c r="L93" i="15" s="1"/>
  <c r="M93" i="15" s="1"/>
  <c r="G94" i="15"/>
  <c r="L94" i="15" s="1"/>
  <c r="M94" i="15" s="1"/>
  <c r="G95" i="15"/>
  <c r="L95" i="15" s="1"/>
  <c r="M95" i="15" s="1"/>
  <c r="G96" i="15"/>
  <c r="L96" i="15" s="1"/>
  <c r="M96" i="15" s="1"/>
  <c r="G97" i="15"/>
  <c r="L97" i="15" s="1"/>
  <c r="M97" i="15" s="1"/>
  <c r="G98" i="15"/>
  <c r="L98" i="15" s="1"/>
  <c r="M98" i="15" s="1"/>
  <c r="G99" i="15"/>
  <c r="L99" i="15" s="1"/>
  <c r="M99" i="15" s="1"/>
  <c r="G100" i="15"/>
  <c r="L100" i="15" s="1"/>
  <c r="M100" i="15" s="1"/>
  <c r="G101" i="15"/>
  <c r="L101" i="15" s="1"/>
  <c r="M101" i="15" s="1"/>
  <c r="G102" i="15"/>
  <c r="L102" i="15" s="1"/>
  <c r="M102" i="15" s="1"/>
  <c r="G103" i="15"/>
  <c r="L103" i="15" s="1"/>
  <c r="M103" i="15" s="1"/>
  <c r="G104" i="15"/>
  <c r="L104" i="15" s="1"/>
  <c r="M104" i="15" s="1"/>
  <c r="G105" i="15"/>
  <c r="L105" i="15" s="1"/>
  <c r="M105" i="15" s="1"/>
  <c r="G106" i="15"/>
  <c r="L106" i="15" s="1"/>
  <c r="M106" i="15" s="1"/>
  <c r="G107" i="15"/>
  <c r="L107" i="15" s="1"/>
  <c r="M107" i="15" s="1"/>
  <c r="G108" i="15"/>
  <c r="L108" i="15" s="1"/>
  <c r="M108" i="15" s="1"/>
  <c r="G109" i="15"/>
  <c r="L109" i="15" s="1"/>
  <c r="M109" i="15" s="1"/>
  <c r="G110" i="15"/>
  <c r="L110" i="15" s="1"/>
  <c r="M110" i="15" s="1"/>
  <c r="G111" i="15"/>
  <c r="L111" i="15" s="1"/>
  <c r="M111" i="15" s="1"/>
  <c r="G112" i="15"/>
  <c r="L112" i="15" s="1"/>
  <c r="M112" i="15" s="1"/>
  <c r="G113" i="15"/>
  <c r="L113" i="15" s="1"/>
  <c r="M113" i="15" s="1"/>
  <c r="G114" i="15"/>
  <c r="L114" i="15" s="1"/>
  <c r="M114" i="15" s="1"/>
  <c r="G115" i="15"/>
  <c r="L115" i="15" s="1"/>
  <c r="M115" i="15" s="1"/>
  <c r="G116" i="15"/>
  <c r="L116" i="15" s="1"/>
  <c r="M116" i="15" s="1"/>
  <c r="G117" i="15"/>
  <c r="L117" i="15" s="1"/>
  <c r="M117" i="15" s="1"/>
  <c r="G118" i="15"/>
  <c r="L118" i="15" s="1"/>
  <c r="M118" i="15" s="1"/>
  <c r="G119" i="15"/>
  <c r="L119" i="15" s="1"/>
  <c r="M119" i="15" s="1"/>
  <c r="G120" i="15"/>
  <c r="L120" i="15" s="1"/>
  <c r="M120" i="15" s="1"/>
  <c r="G121" i="15"/>
  <c r="L121" i="15" s="1"/>
  <c r="M121" i="15" s="1"/>
  <c r="G122" i="15"/>
  <c r="L122" i="15" s="1"/>
  <c r="M122" i="15" s="1"/>
  <c r="G123" i="15"/>
  <c r="L123" i="15" s="1"/>
  <c r="M123" i="15" s="1"/>
  <c r="G124" i="15"/>
  <c r="L124" i="15" s="1"/>
  <c r="M124" i="15" s="1"/>
  <c r="G125" i="15"/>
  <c r="L125" i="15" s="1"/>
  <c r="M125" i="15" s="1"/>
  <c r="G126" i="15"/>
  <c r="L126" i="15" s="1"/>
  <c r="M126" i="15" s="1"/>
  <c r="G127" i="15"/>
  <c r="L127" i="15" s="1"/>
  <c r="M127" i="15" s="1"/>
  <c r="G128" i="15"/>
  <c r="L128" i="15" s="1"/>
  <c r="M128" i="15" s="1"/>
  <c r="G129" i="15"/>
  <c r="L129" i="15" s="1"/>
  <c r="M129" i="15" s="1"/>
  <c r="G130" i="15"/>
  <c r="L130" i="15" s="1"/>
  <c r="M130" i="15" s="1"/>
  <c r="G131" i="15"/>
  <c r="L131" i="15" s="1"/>
  <c r="M131" i="15" s="1"/>
  <c r="G132" i="15"/>
  <c r="L132" i="15" s="1"/>
  <c r="M132" i="15" s="1"/>
  <c r="G133" i="15"/>
  <c r="L133" i="15" s="1"/>
  <c r="M133" i="15" s="1"/>
  <c r="G134" i="15"/>
  <c r="L134" i="15" s="1"/>
  <c r="M134" i="15" s="1"/>
  <c r="G135" i="15"/>
  <c r="L135" i="15" s="1"/>
  <c r="M135" i="15" s="1"/>
  <c r="G136" i="15"/>
  <c r="L136" i="15" s="1"/>
  <c r="M136" i="15" s="1"/>
  <c r="G137" i="15"/>
  <c r="L137" i="15" s="1"/>
  <c r="M137" i="15" s="1"/>
  <c r="G138" i="15"/>
  <c r="L138" i="15" s="1"/>
  <c r="M138" i="15" s="1"/>
  <c r="G139" i="15"/>
  <c r="L139" i="15" s="1"/>
  <c r="M139" i="15" s="1"/>
  <c r="G140" i="15"/>
  <c r="L140" i="15" s="1"/>
  <c r="M140" i="15" s="1"/>
  <c r="G141" i="15"/>
  <c r="L141" i="15" s="1"/>
  <c r="M141" i="15" s="1"/>
  <c r="G142" i="15"/>
  <c r="L142" i="15" s="1"/>
  <c r="M142" i="15" s="1"/>
  <c r="G143" i="15"/>
  <c r="L143" i="15" s="1"/>
  <c r="M143" i="15" s="1"/>
  <c r="G144" i="15"/>
  <c r="L144" i="15" s="1"/>
  <c r="M144" i="15" s="1"/>
  <c r="G145" i="15"/>
  <c r="L145" i="15" s="1"/>
  <c r="M145" i="15" s="1"/>
  <c r="G146" i="15"/>
  <c r="L146" i="15" s="1"/>
  <c r="M146" i="15" s="1"/>
  <c r="G147" i="15"/>
  <c r="L147" i="15" s="1"/>
  <c r="M147" i="15" s="1"/>
  <c r="G148" i="15"/>
  <c r="L148" i="15" s="1"/>
  <c r="M148" i="15" s="1"/>
  <c r="G149" i="15"/>
  <c r="L149" i="15" s="1"/>
  <c r="M149" i="15" s="1"/>
  <c r="G150" i="15"/>
  <c r="L150" i="15" s="1"/>
  <c r="M150" i="15" s="1"/>
  <c r="G151" i="15"/>
  <c r="L151" i="15" s="1"/>
  <c r="M151" i="15" s="1"/>
  <c r="G152" i="15"/>
  <c r="L152" i="15" s="1"/>
  <c r="M152" i="15" s="1"/>
  <c r="G153" i="15"/>
  <c r="L153" i="15" s="1"/>
  <c r="M153" i="15" s="1"/>
  <c r="G154" i="15"/>
  <c r="L154" i="15" s="1"/>
  <c r="M154" i="15" s="1"/>
  <c r="G155" i="15"/>
  <c r="L155" i="15" s="1"/>
  <c r="M155" i="15" s="1"/>
  <c r="G156" i="15"/>
  <c r="L156" i="15" s="1"/>
  <c r="M156" i="15" s="1"/>
  <c r="G157" i="15"/>
  <c r="L157" i="15" s="1"/>
  <c r="G158" i="15"/>
  <c r="L158" i="15" s="1"/>
  <c r="M158" i="15" s="1"/>
  <c r="G159" i="15"/>
  <c r="L159" i="15" s="1"/>
  <c r="M159" i="15" s="1"/>
  <c r="G160" i="15"/>
  <c r="L160" i="15" s="1"/>
  <c r="M160" i="15" s="1"/>
  <c r="G161" i="15"/>
  <c r="L161" i="15" s="1"/>
  <c r="M161" i="15" s="1"/>
  <c r="G162" i="15"/>
  <c r="L162" i="15" s="1"/>
  <c r="M162" i="15" s="1"/>
  <c r="G163" i="15"/>
  <c r="L163" i="15" s="1"/>
  <c r="M163" i="15" s="1"/>
  <c r="G164" i="15"/>
  <c r="L164" i="15" s="1"/>
  <c r="M164" i="15" s="1"/>
  <c r="G165" i="15"/>
  <c r="L165" i="15" s="1"/>
  <c r="G166" i="15"/>
  <c r="L166" i="15" s="1"/>
  <c r="M166" i="15" s="1"/>
  <c r="G167" i="15"/>
  <c r="L167" i="15" s="1"/>
  <c r="M167" i="15" s="1"/>
  <c r="G168" i="15"/>
  <c r="L168" i="15" s="1"/>
  <c r="M168" i="15" s="1"/>
  <c r="G169" i="15"/>
  <c r="L169" i="15" s="1"/>
  <c r="M169" i="15" s="1"/>
  <c r="G170" i="15"/>
  <c r="L170" i="15" s="1"/>
  <c r="M170" i="15" s="1"/>
  <c r="G171" i="15"/>
  <c r="L171" i="15" s="1"/>
  <c r="M171" i="15" s="1"/>
  <c r="G172" i="15"/>
  <c r="L172" i="15" s="1"/>
  <c r="M172" i="15" s="1"/>
  <c r="G173" i="15"/>
  <c r="L173" i="15" s="1"/>
  <c r="G174" i="15"/>
  <c r="L174" i="15" s="1"/>
  <c r="M174" i="15" s="1"/>
  <c r="G175" i="15"/>
  <c r="L175" i="15" s="1"/>
  <c r="M175" i="15" s="1"/>
  <c r="G176" i="15"/>
  <c r="L176" i="15" s="1"/>
  <c r="M176" i="15" s="1"/>
  <c r="G177" i="15"/>
  <c r="L177" i="15" s="1"/>
  <c r="M177" i="15" s="1"/>
  <c r="G178" i="15"/>
  <c r="L178" i="15" s="1"/>
  <c r="M178" i="15" s="1"/>
  <c r="G179" i="15"/>
  <c r="L179" i="15" s="1"/>
  <c r="M179" i="15" s="1"/>
  <c r="G180" i="15"/>
  <c r="L180" i="15" s="1"/>
  <c r="M180" i="15" s="1"/>
  <c r="G181" i="15"/>
  <c r="L181" i="15" s="1"/>
  <c r="G182" i="15"/>
  <c r="L182" i="15" s="1"/>
  <c r="M182" i="15" s="1"/>
  <c r="G183" i="15"/>
  <c r="L183" i="15" s="1"/>
  <c r="M183" i="15" s="1"/>
  <c r="G184" i="15"/>
  <c r="L184" i="15" s="1"/>
  <c r="M184" i="15" s="1"/>
  <c r="G185" i="15"/>
  <c r="L185" i="15" s="1"/>
  <c r="M185" i="15" s="1"/>
  <c r="G186" i="15"/>
  <c r="L186" i="15" s="1"/>
  <c r="M186" i="15" s="1"/>
  <c r="G187" i="15"/>
  <c r="L187" i="15" s="1"/>
  <c r="M187" i="15" s="1"/>
  <c r="G188" i="15"/>
  <c r="L188" i="15" s="1"/>
  <c r="M188" i="15" s="1"/>
  <c r="G189" i="15"/>
  <c r="L189" i="15" s="1"/>
  <c r="G190" i="15"/>
  <c r="L190" i="15" s="1"/>
  <c r="M190" i="15" s="1"/>
  <c r="G191" i="15"/>
  <c r="L191" i="15" s="1"/>
  <c r="M191" i="15" s="1"/>
  <c r="G192" i="15"/>
  <c r="L192" i="15" s="1"/>
  <c r="M192" i="15" s="1"/>
  <c r="G193" i="15"/>
  <c r="L193" i="15" s="1"/>
  <c r="M193" i="15" s="1"/>
  <c r="G194" i="15"/>
  <c r="L194" i="15" s="1"/>
  <c r="M194" i="15" s="1"/>
  <c r="G195" i="15"/>
  <c r="L195" i="15" s="1"/>
  <c r="M195" i="15" s="1"/>
  <c r="G196" i="15"/>
  <c r="L196" i="15" s="1"/>
  <c r="M196" i="15" s="1"/>
  <c r="G197" i="15"/>
  <c r="L197" i="15" s="1"/>
  <c r="G198" i="15"/>
  <c r="L198" i="15" s="1"/>
  <c r="M198" i="15" s="1"/>
  <c r="G199" i="15"/>
  <c r="L199" i="15" s="1"/>
  <c r="M199" i="15" s="1"/>
  <c r="G200" i="15"/>
  <c r="L200" i="15" s="1"/>
  <c r="M200" i="15" s="1"/>
  <c r="G201" i="15"/>
  <c r="L201" i="15" s="1"/>
  <c r="M201" i="15" s="1"/>
  <c r="G202" i="15"/>
  <c r="L202" i="15" s="1"/>
  <c r="M202" i="15" s="1"/>
  <c r="G203" i="15"/>
  <c r="L203" i="15" s="1"/>
  <c r="M203" i="15" s="1"/>
  <c r="G204" i="15"/>
  <c r="L204" i="15" s="1"/>
  <c r="M204" i="15" s="1"/>
  <c r="G205" i="15"/>
  <c r="L205" i="15" s="1"/>
  <c r="G206" i="15"/>
  <c r="L206" i="15" s="1"/>
  <c r="M206" i="15" s="1"/>
  <c r="G207" i="15"/>
  <c r="L207" i="15" s="1"/>
  <c r="G208" i="15"/>
  <c r="L208" i="15" s="1"/>
  <c r="G209" i="15"/>
  <c r="L209" i="15" s="1"/>
  <c r="G210" i="15"/>
  <c r="L210" i="15" s="1"/>
  <c r="G211" i="15"/>
  <c r="L211" i="15" s="1"/>
  <c r="G212" i="15"/>
  <c r="L212" i="15" s="1"/>
  <c r="G213" i="15"/>
  <c r="L213" i="15" s="1"/>
  <c r="G214" i="15"/>
  <c r="L214" i="15" s="1"/>
  <c r="G215" i="15"/>
  <c r="L215" i="15" s="1"/>
  <c r="G216" i="15"/>
  <c r="L216" i="15" s="1"/>
  <c r="G217" i="15"/>
  <c r="L217" i="15" s="1"/>
  <c r="G218" i="15"/>
  <c r="L218" i="15" s="1"/>
  <c r="G219" i="15"/>
  <c r="L219" i="15" s="1"/>
  <c r="G220" i="15"/>
  <c r="L220" i="15" s="1"/>
  <c r="G221" i="15"/>
  <c r="L221" i="15" s="1"/>
  <c r="G222" i="15"/>
  <c r="L222" i="15" s="1"/>
  <c r="G223" i="15"/>
  <c r="L223" i="15" s="1"/>
  <c r="G224" i="15"/>
  <c r="L224" i="15" s="1"/>
  <c r="G225" i="15"/>
  <c r="L225" i="15" s="1"/>
  <c r="G226" i="15"/>
  <c r="L226" i="15" s="1"/>
  <c r="G227" i="15"/>
  <c r="L227" i="15" s="1"/>
  <c r="G228" i="15"/>
  <c r="L228" i="15" s="1"/>
  <c r="G229" i="15"/>
  <c r="L229" i="15" s="1"/>
  <c r="G230" i="15"/>
  <c r="L230" i="15" s="1"/>
  <c r="G231" i="15"/>
  <c r="L231" i="15" s="1"/>
  <c r="G232" i="15"/>
  <c r="L232" i="15" s="1"/>
  <c r="G233" i="15"/>
  <c r="L233" i="15" s="1"/>
  <c r="G234" i="15"/>
  <c r="L234" i="15" s="1"/>
  <c r="G235" i="15"/>
  <c r="L235" i="15" s="1"/>
  <c r="G236" i="15"/>
  <c r="L236" i="15" s="1"/>
  <c r="G237" i="15"/>
  <c r="L237" i="15" s="1"/>
  <c r="G238" i="15"/>
  <c r="L238" i="15" s="1"/>
  <c r="G239" i="15"/>
  <c r="L239" i="15" s="1"/>
  <c r="G240" i="15"/>
  <c r="L240" i="15" s="1"/>
  <c r="G241" i="15"/>
  <c r="L241" i="15" s="1"/>
  <c r="G242" i="15"/>
  <c r="L242" i="15" s="1"/>
  <c r="G243" i="15"/>
  <c r="L243" i="15" s="1"/>
  <c r="G244" i="15"/>
  <c r="L244" i="15" s="1"/>
  <c r="G245" i="15"/>
  <c r="L245" i="15" s="1"/>
  <c r="G246" i="15"/>
  <c r="L246" i="15" s="1"/>
  <c r="G247" i="15"/>
  <c r="L247" i="15" s="1"/>
  <c r="G248" i="15"/>
  <c r="L248" i="15" s="1"/>
  <c r="G249" i="15"/>
  <c r="L249" i="15" s="1"/>
  <c r="G250" i="15"/>
  <c r="L250" i="15" s="1"/>
  <c r="G251" i="15"/>
  <c r="L251" i="15" s="1"/>
  <c r="G252" i="15"/>
  <c r="L252" i="15" s="1"/>
  <c r="G253" i="15"/>
  <c r="L253" i="15" s="1"/>
  <c r="G254" i="15"/>
  <c r="L254" i="15" s="1"/>
  <c r="G255" i="15"/>
  <c r="L255" i="15" s="1"/>
  <c r="G256" i="15"/>
  <c r="L256" i="15" s="1"/>
  <c r="G257" i="15"/>
  <c r="L257" i="15" s="1"/>
  <c r="G258" i="15"/>
  <c r="L258" i="15" s="1"/>
  <c r="G259" i="15"/>
  <c r="L259" i="15" s="1"/>
  <c r="G260" i="15"/>
  <c r="L260" i="15" s="1"/>
  <c r="G261" i="15"/>
  <c r="L261" i="15" s="1"/>
  <c r="G262" i="15"/>
  <c r="L262" i="15" s="1"/>
  <c r="G263" i="15"/>
  <c r="L263" i="15" s="1"/>
  <c r="G264" i="15"/>
  <c r="L264" i="15" s="1"/>
  <c r="G265" i="15"/>
  <c r="L265" i="15" s="1"/>
  <c r="G266" i="15"/>
  <c r="L266" i="15" s="1"/>
  <c r="G267" i="15"/>
  <c r="L267" i="15" s="1"/>
  <c r="G268" i="15"/>
  <c r="L268" i="15" s="1"/>
  <c r="G269" i="15"/>
  <c r="L269" i="15" s="1"/>
  <c r="G270" i="15"/>
  <c r="L270" i="15" s="1"/>
  <c r="G271" i="15"/>
  <c r="L271" i="15" s="1"/>
  <c r="G272" i="15"/>
  <c r="L272" i="15" s="1"/>
  <c r="G273" i="15"/>
  <c r="L273" i="15" s="1"/>
  <c r="G274" i="15"/>
  <c r="L274" i="15" s="1"/>
  <c r="G275" i="15"/>
  <c r="L275" i="15" s="1"/>
  <c r="G276" i="15"/>
  <c r="L276" i="15" s="1"/>
  <c r="G277" i="15"/>
  <c r="L277" i="15" s="1"/>
  <c r="G278" i="15"/>
  <c r="L278" i="15" s="1"/>
  <c r="G279" i="15"/>
  <c r="L279" i="15" s="1"/>
  <c r="G280" i="15"/>
  <c r="L280" i="15" s="1"/>
  <c r="G281" i="15"/>
  <c r="L281" i="15" s="1"/>
  <c r="G282" i="15"/>
  <c r="L282" i="15" s="1"/>
  <c r="G283" i="15"/>
  <c r="L283" i="15" s="1"/>
  <c r="G284" i="15"/>
  <c r="L284" i="15" s="1"/>
  <c r="G285" i="15"/>
  <c r="L285" i="15" s="1"/>
  <c r="G286" i="15"/>
  <c r="L286" i="15" s="1"/>
  <c r="G287" i="15"/>
  <c r="L287" i="15" s="1"/>
  <c r="G288" i="15"/>
  <c r="L288" i="15" s="1"/>
  <c r="G289" i="15"/>
  <c r="L289" i="15" s="1"/>
  <c r="G290" i="15"/>
  <c r="L290" i="15" s="1"/>
  <c r="G291" i="15"/>
  <c r="L291" i="15" s="1"/>
  <c r="G292" i="15"/>
  <c r="L292" i="15" s="1"/>
  <c r="G293" i="15"/>
  <c r="L293" i="15" s="1"/>
  <c r="G294" i="15"/>
  <c r="L294" i="15" s="1"/>
  <c r="G295" i="15"/>
  <c r="L295" i="15" s="1"/>
  <c r="G296" i="15"/>
  <c r="L296" i="15" s="1"/>
  <c r="G297" i="15"/>
  <c r="L297" i="15" s="1"/>
  <c r="G298" i="15"/>
  <c r="L298" i="15" s="1"/>
  <c r="G299" i="15"/>
  <c r="L299" i="15" s="1"/>
  <c r="G300" i="15"/>
  <c r="L300" i="15" s="1"/>
  <c r="G301" i="15"/>
  <c r="L301" i="15" s="1"/>
  <c r="G302" i="15"/>
  <c r="L302" i="15" s="1"/>
  <c r="G303" i="15"/>
  <c r="L303" i="15" s="1"/>
  <c r="G304" i="15"/>
  <c r="L304" i="15" s="1"/>
  <c r="G305" i="15"/>
  <c r="L305" i="15" s="1"/>
  <c r="G306" i="15"/>
  <c r="L306" i="15" s="1"/>
  <c r="G307" i="15"/>
  <c r="L307" i="15" s="1"/>
  <c r="G308" i="15"/>
  <c r="L308" i="15" s="1"/>
  <c r="G309" i="15"/>
  <c r="L309" i="15" s="1"/>
  <c r="G310" i="15"/>
  <c r="L310" i="15" s="1"/>
  <c r="G311" i="15"/>
  <c r="L311" i="15" s="1"/>
  <c r="G312" i="15"/>
  <c r="L312" i="15" s="1"/>
  <c r="G313" i="15"/>
  <c r="L313" i="15" s="1"/>
  <c r="G314" i="15"/>
  <c r="L314" i="15" s="1"/>
  <c r="G315" i="15"/>
  <c r="L315" i="15" s="1"/>
  <c r="G316" i="15"/>
  <c r="L316" i="15" s="1"/>
  <c r="G317" i="15"/>
  <c r="L317" i="15" s="1"/>
  <c r="G318" i="15"/>
  <c r="L318" i="15" s="1"/>
  <c r="G319" i="15"/>
  <c r="L319" i="15" s="1"/>
  <c r="G320" i="15"/>
  <c r="L320" i="15" s="1"/>
  <c r="G321" i="15"/>
  <c r="L321" i="15" s="1"/>
  <c r="G322" i="15"/>
  <c r="L322" i="15" s="1"/>
  <c r="G323" i="15"/>
  <c r="L323" i="15" s="1"/>
  <c r="G324" i="15"/>
  <c r="L324" i="15" s="1"/>
  <c r="G325" i="15"/>
  <c r="L325" i="15" s="1"/>
  <c r="G326" i="15"/>
  <c r="L326" i="15" s="1"/>
  <c r="G327" i="15"/>
  <c r="L327" i="15" s="1"/>
  <c r="G328" i="15"/>
  <c r="L328" i="15" s="1"/>
  <c r="G329" i="15"/>
  <c r="L329" i="15" s="1"/>
  <c r="G330" i="15"/>
  <c r="L330" i="15" s="1"/>
  <c r="G331" i="15"/>
  <c r="L331" i="15" s="1"/>
  <c r="G332" i="15"/>
  <c r="L332" i="15" s="1"/>
  <c r="G333" i="15"/>
  <c r="L333" i="15" s="1"/>
  <c r="G334" i="15"/>
  <c r="L334" i="15" s="1"/>
  <c r="G335" i="15"/>
  <c r="L335" i="15" s="1"/>
  <c r="G336" i="15"/>
  <c r="L336" i="15" s="1"/>
  <c r="G337" i="15"/>
  <c r="L337" i="15" s="1"/>
  <c r="G338" i="15"/>
  <c r="L338" i="15" s="1"/>
  <c r="G339" i="15"/>
  <c r="L339" i="15" s="1"/>
  <c r="G340" i="15"/>
  <c r="L340" i="15" s="1"/>
  <c r="G341" i="15"/>
  <c r="L341" i="15" s="1"/>
  <c r="G342" i="15"/>
  <c r="L342" i="15" s="1"/>
  <c r="G343" i="15"/>
  <c r="L343" i="15" s="1"/>
  <c r="G344" i="15"/>
  <c r="L344" i="15" s="1"/>
  <c r="G345" i="15"/>
  <c r="L345" i="15" s="1"/>
  <c r="G346" i="15"/>
  <c r="L346" i="15" s="1"/>
  <c r="G347" i="15"/>
  <c r="L347" i="15" s="1"/>
  <c r="G348" i="15"/>
  <c r="L348" i="15" s="1"/>
  <c r="G349" i="15"/>
  <c r="L349" i="15" s="1"/>
  <c r="G350" i="15"/>
  <c r="L350" i="15" s="1"/>
  <c r="G351" i="15"/>
  <c r="L351" i="15" s="1"/>
  <c r="G352" i="15"/>
  <c r="L352" i="15" s="1"/>
  <c r="G353" i="15"/>
  <c r="L353" i="15" s="1"/>
  <c r="G354" i="15"/>
  <c r="L354" i="15" s="1"/>
  <c r="G355" i="15"/>
  <c r="L355" i="15" s="1"/>
  <c r="G356" i="15"/>
  <c r="L356" i="15" s="1"/>
  <c r="G357" i="15"/>
  <c r="L357" i="15" s="1"/>
  <c r="G358" i="15"/>
  <c r="L358" i="15" s="1"/>
  <c r="G359" i="15"/>
  <c r="L359" i="15" s="1"/>
  <c r="G360" i="15"/>
  <c r="L360" i="15" s="1"/>
  <c r="G361" i="15"/>
  <c r="L361" i="15" s="1"/>
  <c r="G362" i="15"/>
  <c r="L362" i="15" s="1"/>
  <c r="G363" i="15"/>
  <c r="L363" i="15" s="1"/>
  <c r="G364" i="15"/>
  <c r="L364" i="15" s="1"/>
  <c r="G365" i="15"/>
  <c r="L365" i="15" s="1"/>
  <c r="G366" i="15"/>
  <c r="L366" i="15" s="1"/>
  <c r="G367" i="15"/>
  <c r="L367" i="15" s="1"/>
  <c r="G368" i="15"/>
  <c r="L368" i="15" s="1"/>
  <c r="G369" i="15"/>
  <c r="L369" i="15" s="1"/>
  <c r="G370" i="15"/>
  <c r="L370" i="15" s="1"/>
  <c r="G371" i="15"/>
  <c r="L371" i="15" s="1"/>
  <c r="G372" i="15"/>
  <c r="L372" i="15" s="1"/>
  <c r="G373" i="15"/>
  <c r="L373" i="15" s="1"/>
  <c r="G374" i="15"/>
  <c r="L374" i="15" s="1"/>
  <c r="G375" i="15"/>
  <c r="L375" i="15" s="1"/>
  <c r="G376" i="15"/>
  <c r="L376" i="15" s="1"/>
  <c r="G377" i="15"/>
  <c r="L377" i="15" s="1"/>
  <c r="G378" i="15"/>
  <c r="L378" i="15" s="1"/>
  <c r="G379" i="15"/>
  <c r="L379" i="15" s="1"/>
  <c r="G380" i="15"/>
  <c r="L380" i="15" s="1"/>
  <c r="G381" i="15"/>
  <c r="L381" i="15" s="1"/>
  <c r="G382" i="15"/>
  <c r="L382" i="15" s="1"/>
  <c r="G383" i="15"/>
  <c r="L383" i="15" s="1"/>
  <c r="G384" i="15"/>
  <c r="L384" i="15" s="1"/>
  <c r="G385" i="15"/>
  <c r="L385" i="15" s="1"/>
  <c r="G386" i="15"/>
  <c r="L386" i="15" s="1"/>
  <c r="G387" i="15"/>
  <c r="L387" i="15" s="1"/>
  <c r="G388" i="15"/>
  <c r="L388" i="15" s="1"/>
  <c r="G389" i="15"/>
  <c r="L389" i="15" s="1"/>
  <c r="G390" i="15"/>
  <c r="L390" i="15" s="1"/>
  <c r="G391" i="15"/>
  <c r="L391" i="15" s="1"/>
  <c r="G392" i="15"/>
  <c r="L392" i="15" s="1"/>
  <c r="G393" i="15"/>
  <c r="L393" i="15" s="1"/>
  <c r="G394" i="15"/>
  <c r="L394" i="15" s="1"/>
  <c r="G395" i="15"/>
  <c r="L395" i="15" s="1"/>
  <c r="G396" i="15"/>
  <c r="L396" i="15" s="1"/>
  <c r="G397" i="15"/>
  <c r="L397" i="15" s="1"/>
  <c r="G398" i="15"/>
  <c r="L398" i="15" s="1"/>
  <c r="G399" i="15"/>
  <c r="L399" i="15" s="1"/>
  <c r="G400" i="15"/>
  <c r="L400" i="15" s="1"/>
  <c r="G401" i="15"/>
  <c r="L401" i="15" s="1"/>
  <c r="G402" i="15"/>
  <c r="L402" i="15" s="1"/>
  <c r="G403" i="15"/>
  <c r="L403" i="15" s="1"/>
  <c r="G404" i="15"/>
  <c r="L404" i="15" s="1"/>
  <c r="G405" i="15"/>
  <c r="L405" i="15" s="1"/>
  <c r="G406" i="15"/>
  <c r="L406" i="15" s="1"/>
  <c r="G407" i="15"/>
  <c r="L407" i="15" s="1"/>
  <c r="G408" i="15"/>
  <c r="L408" i="15" s="1"/>
  <c r="G409" i="15"/>
  <c r="L409" i="15" s="1"/>
  <c r="G410" i="15"/>
  <c r="L410" i="15" s="1"/>
  <c r="G411" i="15"/>
  <c r="L411" i="15" s="1"/>
  <c r="G412" i="15"/>
  <c r="L412" i="15" s="1"/>
  <c r="G413" i="15"/>
  <c r="L413" i="15" s="1"/>
  <c r="G414" i="15"/>
  <c r="L414" i="15" s="1"/>
  <c r="G415" i="15"/>
  <c r="L415" i="15" s="1"/>
  <c r="G416" i="15"/>
  <c r="L416" i="15" s="1"/>
  <c r="G417" i="15"/>
  <c r="L417" i="15" s="1"/>
  <c r="G418" i="15"/>
  <c r="L418" i="15" s="1"/>
  <c r="G419" i="15"/>
  <c r="L419" i="15" s="1"/>
  <c r="G420" i="15"/>
  <c r="L420" i="15" s="1"/>
  <c r="G421" i="15"/>
  <c r="L421" i="15" s="1"/>
  <c r="G422" i="15"/>
  <c r="L422" i="15" s="1"/>
  <c r="G423" i="15"/>
  <c r="L423" i="15" s="1"/>
  <c r="G424" i="15"/>
  <c r="L424" i="15" s="1"/>
  <c r="G425" i="15"/>
  <c r="L425" i="15" s="1"/>
  <c r="G426" i="15"/>
  <c r="L426" i="15" s="1"/>
  <c r="G427" i="15"/>
  <c r="L427" i="15" s="1"/>
  <c r="G428" i="15"/>
  <c r="L428" i="15" s="1"/>
  <c r="G429" i="15"/>
  <c r="L429" i="15" s="1"/>
  <c r="G430" i="15"/>
  <c r="L430" i="15" s="1"/>
  <c r="G431" i="15"/>
  <c r="L431" i="15" s="1"/>
  <c r="G432" i="15"/>
  <c r="L432" i="15" s="1"/>
  <c r="G433" i="15"/>
  <c r="L433" i="15" s="1"/>
  <c r="G434" i="15"/>
  <c r="L434" i="15" s="1"/>
  <c r="G435" i="15"/>
  <c r="L435" i="15" s="1"/>
  <c r="G436" i="15"/>
  <c r="L436" i="15" s="1"/>
  <c r="G437" i="15"/>
  <c r="L437" i="15" s="1"/>
  <c r="G438" i="15"/>
  <c r="L438" i="15" s="1"/>
  <c r="G439" i="15"/>
  <c r="L439" i="15" s="1"/>
  <c r="G440" i="15"/>
  <c r="L440" i="15" s="1"/>
  <c r="G441" i="15"/>
  <c r="L441" i="15" s="1"/>
  <c r="G442" i="15"/>
  <c r="L442" i="15" s="1"/>
  <c r="G443" i="15"/>
  <c r="L443" i="15" s="1"/>
  <c r="G444" i="15"/>
  <c r="L444" i="15" s="1"/>
  <c r="G445" i="15"/>
  <c r="L445" i="15" s="1"/>
  <c r="G446" i="15"/>
  <c r="L446" i="15" s="1"/>
  <c r="G447" i="15"/>
  <c r="L447" i="15" s="1"/>
  <c r="G448" i="15"/>
  <c r="L448" i="15" s="1"/>
  <c r="G449" i="15"/>
  <c r="L449" i="15" s="1"/>
  <c r="G450" i="15"/>
  <c r="L450" i="15" s="1"/>
  <c r="G451" i="15"/>
  <c r="L451" i="15" s="1"/>
  <c r="G452" i="15"/>
  <c r="L452" i="15" s="1"/>
  <c r="G453" i="15"/>
  <c r="L453" i="15" s="1"/>
  <c r="G454" i="15"/>
  <c r="L454" i="15" s="1"/>
  <c r="G455" i="15"/>
  <c r="L455" i="15" s="1"/>
  <c r="G456" i="15"/>
  <c r="L456" i="15" s="1"/>
  <c r="G457" i="15"/>
  <c r="L457" i="15" s="1"/>
  <c r="G458" i="15"/>
  <c r="L458" i="15" s="1"/>
  <c r="G459" i="15"/>
  <c r="L459" i="15" s="1"/>
  <c r="G460" i="15"/>
  <c r="L460" i="15" s="1"/>
  <c r="G461" i="15"/>
  <c r="L461" i="15" s="1"/>
  <c r="G462" i="15"/>
  <c r="L462" i="15" s="1"/>
  <c r="G463" i="15"/>
  <c r="L463" i="15" s="1"/>
  <c r="G464" i="15"/>
  <c r="L464" i="15" s="1"/>
  <c r="G465" i="15"/>
  <c r="L465" i="15" s="1"/>
  <c r="G466" i="15"/>
  <c r="L466" i="15" s="1"/>
  <c r="G467" i="15"/>
  <c r="L467" i="15" s="1"/>
  <c r="G468" i="15"/>
  <c r="L468" i="15" s="1"/>
  <c r="G469" i="15"/>
  <c r="L469" i="15" s="1"/>
  <c r="G470" i="15"/>
  <c r="L470" i="15" s="1"/>
  <c r="G471" i="15"/>
  <c r="L471" i="15" s="1"/>
  <c r="G472" i="15"/>
  <c r="L472" i="15" s="1"/>
  <c r="G473" i="15"/>
  <c r="L473" i="15" s="1"/>
  <c r="G474" i="15"/>
  <c r="L474" i="15" s="1"/>
  <c r="G475" i="15"/>
  <c r="L475" i="15" s="1"/>
  <c r="G476" i="15"/>
  <c r="L476" i="15" s="1"/>
  <c r="G477" i="15"/>
  <c r="L477" i="15" s="1"/>
  <c r="G478" i="15"/>
  <c r="L478" i="15" s="1"/>
  <c r="G479" i="15"/>
  <c r="L479" i="15" s="1"/>
  <c r="G480" i="15"/>
  <c r="L480" i="15" s="1"/>
  <c r="G481" i="15"/>
  <c r="L481" i="15" s="1"/>
  <c r="G482" i="15"/>
  <c r="L482" i="15" s="1"/>
  <c r="G483" i="15"/>
  <c r="L483" i="15" s="1"/>
  <c r="G484" i="15"/>
  <c r="L484" i="15" s="1"/>
  <c r="G485" i="15"/>
  <c r="L485" i="15" s="1"/>
  <c r="G486" i="15"/>
  <c r="L486" i="15" s="1"/>
  <c r="G487" i="15"/>
  <c r="L487" i="15" s="1"/>
  <c r="G488" i="15"/>
  <c r="L488" i="15" s="1"/>
  <c r="G489" i="15"/>
  <c r="L489" i="15" s="1"/>
  <c r="G490" i="15"/>
  <c r="L490" i="15" s="1"/>
  <c r="G491" i="15"/>
  <c r="L491" i="15" s="1"/>
  <c r="G492" i="15"/>
  <c r="L492" i="15" s="1"/>
  <c r="G493" i="15"/>
  <c r="L493" i="15" s="1"/>
  <c r="G494" i="15"/>
  <c r="L494" i="15" s="1"/>
  <c r="G495" i="15"/>
  <c r="L495" i="15" s="1"/>
  <c r="G496" i="15"/>
  <c r="L496" i="15" s="1"/>
  <c r="G497" i="15"/>
  <c r="L497" i="15" s="1"/>
  <c r="G498" i="15"/>
  <c r="L498" i="15" s="1"/>
  <c r="G499" i="15"/>
  <c r="L499" i="15" s="1"/>
  <c r="G500" i="15"/>
  <c r="L500" i="15" s="1"/>
  <c r="G501" i="15"/>
  <c r="L501" i="15" s="1"/>
  <c r="G502" i="15"/>
  <c r="L502" i="15" s="1"/>
  <c r="G503" i="15"/>
  <c r="L503" i="15" s="1"/>
  <c r="G504" i="15"/>
  <c r="L504" i="15" s="1"/>
  <c r="G505" i="15"/>
  <c r="L505" i="15" s="1"/>
  <c r="G506" i="15"/>
  <c r="L506" i="15" s="1"/>
  <c r="G507" i="15"/>
  <c r="L507" i="15" s="1"/>
  <c r="G508" i="15"/>
  <c r="L508" i="15" s="1"/>
  <c r="G509" i="15"/>
  <c r="L509" i="15" s="1"/>
  <c r="G510" i="15"/>
  <c r="L510" i="15" s="1"/>
  <c r="G511" i="15"/>
  <c r="L511" i="15" s="1"/>
  <c r="G512" i="15"/>
  <c r="L512" i="15" s="1"/>
  <c r="G513" i="15"/>
  <c r="L513" i="15" s="1"/>
  <c r="G514" i="15"/>
  <c r="L514" i="15" s="1"/>
  <c r="G515" i="15"/>
  <c r="L515" i="15" s="1"/>
  <c r="G516" i="15"/>
  <c r="L516" i="15" s="1"/>
  <c r="G517" i="15"/>
  <c r="L517" i="15" s="1"/>
  <c r="G518" i="15"/>
  <c r="L518" i="15" s="1"/>
  <c r="G519" i="15"/>
  <c r="L519" i="15" s="1"/>
  <c r="G520" i="15"/>
  <c r="L520" i="15" s="1"/>
  <c r="G521" i="15"/>
  <c r="L521" i="15" s="1"/>
  <c r="G522" i="15"/>
  <c r="L522" i="15" s="1"/>
  <c r="G523" i="15"/>
  <c r="L523" i="15" s="1"/>
  <c r="G524" i="15"/>
  <c r="L524" i="15" s="1"/>
  <c r="G525" i="15"/>
  <c r="L525" i="15" s="1"/>
  <c r="G526" i="15"/>
  <c r="L526" i="15" s="1"/>
  <c r="G527" i="15"/>
  <c r="L527" i="15" s="1"/>
  <c r="G528" i="15"/>
  <c r="L528" i="15" s="1"/>
  <c r="G529" i="15"/>
  <c r="L529" i="15" s="1"/>
  <c r="G530" i="15"/>
  <c r="L530" i="15" s="1"/>
  <c r="G531" i="15"/>
  <c r="L531" i="15" s="1"/>
  <c r="G532" i="15"/>
  <c r="L532" i="15" s="1"/>
  <c r="G533" i="15"/>
  <c r="L533" i="15" s="1"/>
  <c r="G534" i="15"/>
  <c r="L534" i="15" s="1"/>
  <c r="G535" i="15"/>
  <c r="L535" i="15" s="1"/>
  <c r="G536" i="15"/>
  <c r="L536" i="15" s="1"/>
  <c r="G537" i="15"/>
  <c r="L537" i="15" s="1"/>
  <c r="G538" i="15"/>
  <c r="L538" i="15" s="1"/>
  <c r="G539" i="15"/>
  <c r="L539" i="15" s="1"/>
  <c r="G540" i="15"/>
  <c r="L540" i="15" s="1"/>
  <c r="G541" i="15"/>
  <c r="L541" i="15" s="1"/>
  <c r="G542" i="15"/>
  <c r="L542" i="15" s="1"/>
  <c r="G543" i="15"/>
  <c r="L543" i="15" s="1"/>
  <c r="G544" i="15"/>
  <c r="L544" i="15" s="1"/>
  <c r="G545" i="15"/>
  <c r="L545" i="15" s="1"/>
  <c r="G546" i="15"/>
  <c r="L546" i="15" s="1"/>
  <c r="G547" i="15"/>
  <c r="L547" i="15" s="1"/>
  <c r="G548" i="15"/>
  <c r="L548" i="15" s="1"/>
  <c r="G549" i="15"/>
  <c r="L549" i="15" s="1"/>
  <c r="G550" i="15"/>
  <c r="L550" i="15" s="1"/>
  <c r="G551" i="15"/>
  <c r="L551" i="15" s="1"/>
  <c r="G552" i="15"/>
  <c r="L552" i="15" s="1"/>
  <c r="G553" i="15"/>
  <c r="L553" i="15" s="1"/>
  <c r="G554" i="15"/>
  <c r="L554" i="15" s="1"/>
  <c r="G555" i="15"/>
  <c r="L555" i="15" s="1"/>
  <c r="G556" i="15"/>
  <c r="L556" i="15" s="1"/>
  <c r="G557" i="15"/>
  <c r="L557" i="15" s="1"/>
  <c r="G558" i="15"/>
  <c r="L558" i="15" s="1"/>
  <c r="G559" i="15"/>
  <c r="L559" i="15" s="1"/>
  <c r="G560" i="15"/>
  <c r="L560" i="15" s="1"/>
  <c r="G561" i="15"/>
  <c r="L561" i="15" s="1"/>
  <c r="G562" i="15"/>
  <c r="L562" i="15" s="1"/>
  <c r="G563" i="15"/>
  <c r="L563" i="15" s="1"/>
  <c r="G564" i="15"/>
  <c r="L564" i="15" s="1"/>
  <c r="G565" i="15"/>
  <c r="L565" i="15" s="1"/>
  <c r="G566" i="15"/>
  <c r="L566" i="15" s="1"/>
  <c r="G567" i="15"/>
  <c r="L567" i="15" s="1"/>
  <c r="G568" i="15"/>
  <c r="L568" i="15" s="1"/>
  <c r="G569" i="15"/>
  <c r="L569" i="15" s="1"/>
  <c r="G570" i="15"/>
  <c r="L570" i="15" s="1"/>
  <c r="G571" i="15"/>
  <c r="L571" i="15" s="1"/>
  <c r="G572" i="15"/>
  <c r="L572" i="15" s="1"/>
  <c r="G573" i="15"/>
  <c r="L573" i="15" s="1"/>
  <c r="G574" i="15"/>
  <c r="L574" i="15" s="1"/>
  <c r="G575" i="15"/>
  <c r="L575" i="15" s="1"/>
  <c r="G576" i="15"/>
  <c r="L576" i="15" s="1"/>
  <c r="G577" i="15"/>
  <c r="L577" i="15" s="1"/>
  <c r="G578" i="15"/>
  <c r="L578" i="15" s="1"/>
  <c r="G579" i="15"/>
  <c r="L579" i="15" s="1"/>
  <c r="G580" i="15"/>
  <c r="L580" i="15" s="1"/>
  <c r="G581" i="15"/>
  <c r="L581" i="15" s="1"/>
  <c r="G582" i="15"/>
  <c r="L582" i="15" s="1"/>
  <c r="G583" i="15"/>
  <c r="L583" i="15" s="1"/>
  <c r="G584" i="15"/>
  <c r="L584" i="15" s="1"/>
  <c r="G585" i="15"/>
  <c r="L585" i="15" s="1"/>
  <c r="G586" i="15"/>
  <c r="L586" i="15" s="1"/>
  <c r="G587" i="15"/>
  <c r="L587" i="15" s="1"/>
  <c r="G588" i="15"/>
  <c r="L588" i="15" s="1"/>
  <c r="G589" i="15"/>
  <c r="L589" i="15" s="1"/>
  <c r="G590" i="15"/>
  <c r="L590" i="15" s="1"/>
  <c r="G591" i="15"/>
  <c r="L591" i="15" s="1"/>
  <c r="G592" i="15"/>
  <c r="L592" i="15" s="1"/>
  <c r="G593" i="15"/>
  <c r="L593" i="15" s="1"/>
  <c r="G594" i="15"/>
  <c r="L594" i="15" s="1"/>
  <c r="G595" i="15"/>
  <c r="L595" i="15" s="1"/>
  <c r="G596" i="15"/>
  <c r="L596" i="15" s="1"/>
  <c r="G597" i="15"/>
  <c r="L597" i="15" s="1"/>
  <c r="G598" i="15"/>
  <c r="L598" i="15" s="1"/>
  <c r="G599" i="15"/>
  <c r="L599" i="15" s="1"/>
  <c r="G600" i="15"/>
  <c r="L600" i="15" s="1"/>
  <c r="G601" i="15"/>
  <c r="L601" i="15" s="1"/>
  <c r="G602" i="15"/>
  <c r="L602" i="15" s="1"/>
  <c r="G603" i="15"/>
  <c r="L603" i="15" s="1"/>
  <c r="G604" i="15"/>
  <c r="L604" i="15" s="1"/>
  <c r="G605" i="15"/>
  <c r="L605" i="15" s="1"/>
  <c r="G606" i="15"/>
  <c r="L606" i="15" s="1"/>
  <c r="G607" i="15"/>
  <c r="L607" i="15" s="1"/>
  <c r="G608" i="15"/>
  <c r="L608" i="15" s="1"/>
  <c r="G609" i="15"/>
  <c r="L609" i="15" s="1"/>
  <c r="G610" i="15"/>
  <c r="L610" i="15" s="1"/>
  <c r="G611" i="15"/>
  <c r="L611" i="15" s="1"/>
  <c r="G612" i="15"/>
  <c r="L612" i="15" s="1"/>
  <c r="G613" i="15"/>
  <c r="L613" i="15" s="1"/>
  <c r="G614" i="15"/>
  <c r="L614" i="15" s="1"/>
  <c r="G615" i="15"/>
  <c r="L615" i="15" s="1"/>
  <c r="G616" i="15"/>
  <c r="L616" i="15" s="1"/>
  <c r="G617" i="15"/>
  <c r="L617" i="15" s="1"/>
  <c r="G618" i="15"/>
  <c r="L618" i="15" s="1"/>
  <c r="G619" i="15"/>
  <c r="L619" i="15" s="1"/>
  <c r="G620" i="15"/>
  <c r="L620" i="15" s="1"/>
  <c r="G621" i="15"/>
  <c r="L621" i="15" s="1"/>
  <c r="G622" i="15"/>
  <c r="L622" i="15" s="1"/>
  <c r="G623" i="15"/>
  <c r="L623" i="15" s="1"/>
  <c r="G624" i="15"/>
  <c r="L624" i="15" s="1"/>
  <c r="G625" i="15"/>
  <c r="L625" i="15" s="1"/>
  <c r="G626" i="15"/>
  <c r="L626" i="15" s="1"/>
  <c r="G627" i="15"/>
  <c r="L627" i="15" s="1"/>
  <c r="G628" i="15"/>
  <c r="L628" i="15" s="1"/>
  <c r="G629" i="15"/>
  <c r="L629" i="15" s="1"/>
  <c r="G630" i="15"/>
  <c r="L630" i="15" s="1"/>
  <c r="G631" i="15"/>
  <c r="L631" i="15" s="1"/>
  <c r="G632" i="15"/>
  <c r="L632" i="15" s="1"/>
  <c r="G633" i="15"/>
  <c r="L633" i="15" s="1"/>
  <c r="G634" i="15"/>
  <c r="L634" i="15" s="1"/>
  <c r="G635" i="15"/>
  <c r="L635" i="15" s="1"/>
  <c r="G636" i="15"/>
  <c r="L636" i="15" s="1"/>
  <c r="G637" i="15"/>
  <c r="L637" i="15" s="1"/>
  <c r="G638" i="15"/>
  <c r="L638" i="15" s="1"/>
  <c r="G639" i="15"/>
  <c r="L639" i="15" s="1"/>
  <c r="G640" i="15"/>
  <c r="L640" i="15" s="1"/>
  <c r="G641" i="15"/>
  <c r="L641" i="15" s="1"/>
  <c r="G642" i="15"/>
  <c r="L642" i="15" s="1"/>
  <c r="G643" i="15"/>
  <c r="L643" i="15" s="1"/>
  <c r="G644" i="15"/>
  <c r="L644" i="15" s="1"/>
  <c r="G645" i="15"/>
  <c r="L645" i="15" s="1"/>
  <c r="G646" i="15"/>
  <c r="L646" i="15" s="1"/>
  <c r="G647" i="15"/>
  <c r="L647" i="15" s="1"/>
  <c r="G648" i="15"/>
  <c r="L648" i="15" s="1"/>
  <c r="G649" i="15"/>
  <c r="L649" i="15" s="1"/>
  <c r="G650" i="15"/>
  <c r="L650" i="15" s="1"/>
  <c r="G651" i="15"/>
  <c r="L651" i="15" s="1"/>
  <c r="G652" i="15"/>
  <c r="L652" i="15" s="1"/>
  <c r="G653" i="15"/>
  <c r="L653" i="15" s="1"/>
  <c r="G654" i="15"/>
  <c r="L654" i="15" s="1"/>
  <c r="G655" i="15"/>
  <c r="L655" i="15" s="1"/>
  <c r="G656" i="15"/>
  <c r="L656" i="15" s="1"/>
  <c r="G657" i="15"/>
  <c r="L657" i="15" s="1"/>
  <c r="G658" i="15"/>
  <c r="L658" i="15" s="1"/>
  <c r="G659" i="15"/>
  <c r="L659" i="15" s="1"/>
  <c r="G660" i="15"/>
  <c r="L660" i="15" s="1"/>
  <c r="G661" i="15"/>
  <c r="L661" i="15" s="1"/>
  <c r="G662" i="15"/>
  <c r="L662" i="15" s="1"/>
  <c r="G663" i="15"/>
  <c r="L663" i="15" s="1"/>
  <c r="G664" i="15"/>
  <c r="L664" i="15" s="1"/>
  <c r="G665" i="15"/>
  <c r="L665" i="15" s="1"/>
  <c r="G666" i="15"/>
  <c r="L666" i="15" s="1"/>
  <c r="G667" i="15"/>
  <c r="L667" i="15" s="1"/>
  <c r="G668" i="15"/>
  <c r="L668" i="15" s="1"/>
  <c r="G669" i="15"/>
  <c r="L669" i="15" s="1"/>
  <c r="G670" i="15"/>
  <c r="L670" i="15" s="1"/>
  <c r="G671" i="15"/>
  <c r="L671" i="15" s="1"/>
  <c r="G672" i="15"/>
  <c r="L672" i="15" s="1"/>
  <c r="G673" i="15"/>
  <c r="L673" i="15" s="1"/>
  <c r="G674" i="15"/>
  <c r="L674" i="15" s="1"/>
  <c r="G675" i="15"/>
  <c r="L675" i="15" s="1"/>
  <c r="G676" i="15"/>
  <c r="L676" i="15" s="1"/>
  <c r="G677" i="15"/>
  <c r="L677" i="15" s="1"/>
  <c r="G678" i="15"/>
  <c r="L678" i="15" s="1"/>
  <c r="G679" i="15"/>
  <c r="L679" i="15" s="1"/>
  <c r="G680" i="15"/>
  <c r="L680" i="15" s="1"/>
  <c r="G681" i="15"/>
  <c r="L681" i="15" s="1"/>
  <c r="G682" i="15"/>
  <c r="L682" i="15" s="1"/>
  <c r="G683" i="15"/>
  <c r="L683" i="15" s="1"/>
  <c r="G684" i="15"/>
  <c r="L684" i="15" s="1"/>
  <c r="G685" i="15"/>
  <c r="L685" i="15" s="1"/>
  <c r="G686" i="15"/>
  <c r="L686" i="15" s="1"/>
  <c r="G687" i="15"/>
  <c r="L687" i="15" s="1"/>
  <c r="G688" i="15"/>
  <c r="L688" i="15" s="1"/>
  <c r="G689" i="15"/>
  <c r="L689" i="15" s="1"/>
  <c r="G690" i="15"/>
  <c r="L690" i="15" s="1"/>
  <c r="G691" i="15"/>
  <c r="L691" i="15" s="1"/>
  <c r="G692" i="15"/>
  <c r="L692" i="15" s="1"/>
  <c r="G693" i="15"/>
  <c r="L693" i="15" s="1"/>
  <c r="G694" i="15"/>
  <c r="L694" i="15" s="1"/>
  <c r="G695" i="15"/>
  <c r="L695" i="15" s="1"/>
  <c r="G696" i="15"/>
  <c r="L696" i="15" s="1"/>
  <c r="G697" i="15"/>
  <c r="L697" i="15" s="1"/>
  <c r="G698" i="15"/>
  <c r="L698" i="15" s="1"/>
  <c r="G699" i="15"/>
  <c r="L699" i="15" s="1"/>
  <c r="G700" i="15"/>
  <c r="L700" i="15" s="1"/>
  <c r="G701" i="15"/>
  <c r="L701" i="15" s="1"/>
  <c r="G702" i="15"/>
  <c r="L702" i="15" s="1"/>
  <c r="G703" i="15"/>
  <c r="L703" i="15" s="1"/>
  <c r="G704" i="15"/>
  <c r="L704" i="15" s="1"/>
  <c r="G705" i="15"/>
  <c r="L705" i="15" s="1"/>
  <c r="G706" i="15"/>
  <c r="L706" i="15" s="1"/>
  <c r="G707" i="15"/>
  <c r="L707" i="15" s="1"/>
  <c r="G708" i="15"/>
  <c r="L708" i="15" s="1"/>
  <c r="G709" i="15"/>
  <c r="L709" i="15" s="1"/>
  <c r="G710" i="15"/>
  <c r="L710" i="15" s="1"/>
  <c r="G711" i="15"/>
  <c r="L711" i="15" s="1"/>
  <c r="G712" i="15"/>
  <c r="L712" i="15" s="1"/>
  <c r="G713" i="15"/>
  <c r="L713" i="15" s="1"/>
  <c r="G714" i="15"/>
  <c r="L714" i="15" s="1"/>
  <c r="G715" i="15"/>
  <c r="L715" i="15" s="1"/>
  <c r="G716" i="15"/>
  <c r="L716" i="15" s="1"/>
  <c r="G717" i="15"/>
  <c r="L717" i="15" s="1"/>
  <c r="G718" i="15"/>
  <c r="L718" i="15" s="1"/>
  <c r="G719" i="15"/>
  <c r="L719" i="15" s="1"/>
  <c r="G720" i="15"/>
  <c r="L720" i="15" s="1"/>
  <c r="G721" i="15"/>
  <c r="L721" i="15" s="1"/>
  <c r="G722" i="15"/>
  <c r="L722" i="15" s="1"/>
  <c r="G723" i="15"/>
  <c r="L723" i="15" s="1"/>
  <c r="G724" i="15"/>
  <c r="L724" i="15" s="1"/>
  <c r="G725" i="15"/>
  <c r="L725" i="15" s="1"/>
  <c r="G726" i="15"/>
  <c r="L726" i="15" s="1"/>
  <c r="G727" i="15"/>
  <c r="L727" i="15" s="1"/>
  <c r="G728" i="15"/>
  <c r="L728" i="15" s="1"/>
  <c r="G729" i="15"/>
  <c r="L729" i="15" s="1"/>
  <c r="G730" i="15"/>
  <c r="L730" i="15" s="1"/>
  <c r="G731" i="15"/>
  <c r="L731" i="15" s="1"/>
  <c r="G732" i="15"/>
  <c r="L732" i="15" s="1"/>
  <c r="G733" i="15"/>
  <c r="L733" i="15" s="1"/>
  <c r="G734" i="15"/>
  <c r="L734" i="15" s="1"/>
  <c r="G735" i="15"/>
  <c r="L735" i="15" s="1"/>
  <c r="G736" i="15"/>
  <c r="L736" i="15" s="1"/>
  <c r="G737" i="15"/>
  <c r="L737" i="15" s="1"/>
  <c r="G738" i="15"/>
  <c r="L738" i="15" s="1"/>
  <c r="G739" i="15"/>
  <c r="L739" i="15" s="1"/>
  <c r="G740" i="15"/>
  <c r="L740" i="15" s="1"/>
  <c r="G741" i="15"/>
  <c r="L741" i="15" s="1"/>
  <c r="G742" i="15"/>
  <c r="L742" i="15" s="1"/>
  <c r="G743" i="15"/>
  <c r="L743" i="15" s="1"/>
  <c r="G744" i="15"/>
  <c r="L744" i="15" s="1"/>
  <c r="G745" i="15"/>
  <c r="L745" i="15" s="1"/>
  <c r="G746" i="15"/>
  <c r="L746" i="15" s="1"/>
  <c r="G747" i="15"/>
  <c r="L747" i="15" s="1"/>
  <c r="G748" i="15"/>
  <c r="L748" i="15" s="1"/>
  <c r="G749" i="15"/>
  <c r="L749" i="15" s="1"/>
  <c r="G750" i="15"/>
  <c r="L750" i="15" s="1"/>
  <c r="G751" i="15"/>
  <c r="L751" i="15" s="1"/>
  <c r="G752" i="15"/>
  <c r="L752" i="15" s="1"/>
  <c r="G753" i="15"/>
  <c r="L753" i="15" s="1"/>
  <c r="G754" i="15"/>
  <c r="L754" i="15" s="1"/>
  <c r="G755" i="15"/>
  <c r="L755" i="15" s="1"/>
  <c r="G756" i="15"/>
  <c r="L756" i="15" s="1"/>
  <c r="G757" i="15"/>
  <c r="L757" i="15" s="1"/>
  <c r="G758" i="15"/>
  <c r="L758" i="15" s="1"/>
  <c r="G759" i="15"/>
  <c r="L759" i="15" s="1"/>
  <c r="G760" i="15"/>
  <c r="L760" i="15" s="1"/>
  <c r="G761" i="15"/>
  <c r="L761" i="15" s="1"/>
  <c r="G762" i="15"/>
  <c r="L762" i="15" s="1"/>
  <c r="G763" i="15"/>
  <c r="L763" i="15" s="1"/>
  <c r="G764" i="15"/>
  <c r="L764" i="15" s="1"/>
  <c r="G765" i="15"/>
  <c r="L765" i="15" s="1"/>
  <c r="G766" i="15"/>
  <c r="L766" i="15" s="1"/>
  <c r="G767" i="15"/>
  <c r="L767" i="15" s="1"/>
  <c r="G768" i="15"/>
  <c r="L768" i="15" s="1"/>
  <c r="G769" i="15"/>
  <c r="L769" i="15" s="1"/>
  <c r="G770" i="15"/>
  <c r="L770" i="15" s="1"/>
  <c r="G771" i="15"/>
  <c r="L771" i="15" s="1"/>
  <c r="G772" i="15"/>
  <c r="L772" i="15" s="1"/>
  <c r="G773" i="15"/>
  <c r="L773" i="15" s="1"/>
  <c r="G774" i="15"/>
  <c r="L774" i="15" s="1"/>
  <c r="G775" i="15"/>
  <c r="L775" i="15" s="1"/>
  <c r="G776" i="15"/>
  <c r="L776" i="15" s="1"/>
  <c r="G777" i="15"/>
  <c r="L777" i="15" s="1"/>
  <c r="G778" i="15"/>
  <c r="L778" i="15" s="1"/>
  <c r="G779" i="15"/>
  <c r="L779" i="15" s="1"/>
  <c r="G780" i="15"/>
  <c r="L780" i="15" s="1"/>
  <c r="G781" i="15"/>
  <c r="L781" i="15" s="1"/>
  <c r="G782" i="15"/>
  <c r="L782" i="15" s="1"/>
  <c r="G783" i="15"/>
  <c r="L783" i="15" s="1"/>
  <c r="G784" i="15"/>
  <c r="L784" i="15" s="1"/>
  <c r="G785" i="15"/>
  <c r="L785" i="15" s="1"/>
  <c r="G786" i="15"/>
  <c r="L786" i="15" s="1"/>
  <c r="G787" i="15"/>
  <c r="L787" i="15" s="1"/>
  <c r="G788" i="15"/>
  <c r="L788" i="15" s="1"/>
  <c r="G789" i="15"/>
  <c r="L789" i="15" s="1"/>
  <c r="G790" i="15"/>
  <c r="L790" i="15" s="1"/>
  <c r="G791" i="15"/>
  <c r="L791" i="15" s="1"/>
  <c r="G792" i="15"/>
  <c r="L792" i="15" s="1"/>
  <c r="G793" i="15"/>
  <c r="L793" i="15" s="1"/>
  <c r="G794" i="15"/>
  <c r="L794" i="15" s="1"/>
  <c r="G795" i="15"/>
  <c r="L795" i="15" s="1"/>
  <c r="G796" i="15"/>
  <c r="L796" i="15" s="1"/>
  <c r="G797" i="15"/>
  <c r="L797" i="15" s="1"/>
  <c r="G798" i="15"/>
  <c r="L798" i="15" s="1"/>
  <c r="G799" i="15"/>
  <c r="L799" i="15" s="1"/>
  <c r="G800" i="15"/>
  <c r="L800" i="15" s="1"/>
  <c r="G801" i="15"/>
  <c r="L801" i="15" s="1"/>
  <c r="G802" i="15"/>
  <c r="L802" i="15" s="1"/>
  <c r="G803" i="15"/>
  <c r="L803" i="15" s="1"/>
  <c r="G804" i="15"/>
  <c r="L804" i="15" s="1"/>
  <c r="G805" i="15"/>
  <c r="L805" i="15" s="1"/>
  <c r="G806" i="15"/>
  <c r="L806" i="15" s="1"/>
  <c r="G807" i="15"/>
  <c r="L807" i="15" s="1"/>
  <c r="G808" i="15"/>
  <c r="L808" i="15" s="1"/>
  <c r="G809" i="15"/>
  <c r="L809" i="15" s="1"/>
  <c r="G810" i="15"/>
  <c r="L810" i="15" s="1"/>
  <c r="G811" i="15"/>
  <c r="L811" i="15" s="1"/>
  <c r="G812" i="15"/>
  <c r="L812" i="15" s="1"/>
  <c r="G813" i="15"/>
  <c r="L813" i="15" s="1"/>
  <c r="G814" i="15"/>
  <c r="L814" i="15" s="1"/>
  <c r="G815" i="15"/>
  <c r="L815" i="15" s="1"/>
  <c r="G816" i="15"/>
  <c r="L816" i="15" s="1"/>
  <c r="G817" i="15"/>
  <c r="L817" i="15" s="1"/>
  <c r="G818" i="15"/>
  <c r="L818" i="15" s="1"/>
  <c r="G819" i="15"/>
  <c r="L819" i="15" s="1"/>
  <c r="G820" i="15"/>
  <c r="L820" i="15" s="1"/>
  <c r="G821" i="15"/>
  <c r="L821" i="15" s="1"/>
  <c r="G822" i="15"/>
  <c r="L822" i="15" s="1"/>
  <c r="G823" i="15"/>
  <c r="L823" i="15" s="1"/>
  <c r="G824" i="15"/>
  <c r="L824" i="15" s="1"/>
  <c r="G825" i="15"/>
  <c r="L825" i="15" s="1"/>
  <c r="G826" i="15"/>
  <c r="L826" i="15" s="1"/>
  <c r="G827" i="15"/>
  <c r="L827" i="15" s="1"/>
  <c r="G828" i="15"/>
  <c r="L828" i="15" s="1"/>
  <c r="G829" i="15"/>
  <c r="L829" i="15" s="1"/>
  <c r="G830" i="15"/>
  <c r="L830" i="15" s="1"/>
  <c r="G831" i="15"/>
  <c r="L831" i="15" s="1"/>
  <c r="G832" i="15"/>
  <c r="L832" i="15" s="1"/>
  <c r="G833" i="15"/>
  <c r="L833" i="15" s="1"/>
  <c r="G834" i="15"/>
  <c r="L834" i="15" s="1"/>
  <c r="G835" i="15"/>
  <c r="L835" i="15" s="1"/>
  <c r="G836" i="15"/>
  <c r="L836" i="15" s="1"/>
  <c r="G837" i="15"/>
  <c r="L837" i="15" s="1"/>
  <c r="G838" i="15"/>
  <c r="L838" i="15" s="1"/>
  <c r="G839" i="15"/>
  <c r="L839" i="15" s="1"/>
  <c r="G840" i="15"/>
  <c r="L840" i="15" s="1"/>
  <c r="G841" i="15"/>
  <c r="L841" i="15" s="1"/>
  <c r="G842" i="15"/>
  <c r="L842" i="15" s="1"/>
  <c r="G843" i="15"/>
  <c r="L843" i="15" s="1"/>
  <c r="G844" i="15"/>
  <c r="L844" i="15" s="1"/>
  <c r="G845" i="15"/>
  <c r="L845" i="15" s="1"/>
  <c r="G846" i="15"/>
  <c r="L846" i="15" s="1"/>
  <c r="G847" i="15"/>
  <c r="L847" i="15" s="1"/>
  <c r="G848" i="15"/>
  <c r="L848" i="15" s="1"/>
  <c r="G849" i="15"/>
  <c r="L849" i="15" s="1"/>
  <c r="G850" i="15"/>
  <c r="L850" i="15" s="1"/>
  <c r="G851" i="15"/>
  <c r="L851" i="15" s="1"/>
  <c r="G852" i="15"/>
  <c r="L852" i="15" s="1"/>
  <c r="G853" i="15"/>
  <c r="L853" i="15" s="1"/>
  <c r="G854" i="15"/>
  <c r="L854" i="15" s="1"/>
  <c r="G855" i="15"/>
  <c r="L855" i="15" s="1"/>
  <c r="G856" i="15"/>
  <c r="L856" i="15" s="1"/>
  <c r="G857" i="15"/>
  <c r="L857" i="15" s="1"/>
  <c r="G858" i="15"/>
  <c r="L858" i="15" s="1"/>
  <c r="G859" i="15"/>
  <c r="L859" i="15" s="1"/>
  <c r="G860" i="15"/>
  <c r="L860" i="15" s="1"/>
  <c r="G861" i="15"/>
  <c r="L861" i="15" s="1"/>
  <c r="G862" i="15"/>
  <c r="L862" i="15" s="1"/>
  <c r="G863" i="15"/>
  <c r="L863" i="15" s="1"/>
  <c r="G864" i="15"/>
  <c r="L864" i="15" s="1"/>
  <c r="G865" i="15"/>
  <c r="L865" i="15" s="1"/>
  <c r="G866" i="15"/>
  <c r="L866" i="15" s="1"/>
  <c r="G867" i="15"/>
  <c r="L867" i="15" s="1"/>
  <c r="G868" i="15"/>
  <c r="L868" i="15" s="1"/>
  <c r="G869" i="15"/>
  <c r="L869" i="15" s="1"/>
  <c r="G870" i="15"/>
  <c r="L870" i="15" s="1"/>
  <c r="G871" i="15"/>
  <c r="L871" i="15" s="1"/>
  <c r="G872" i="15"/>
  <c r="L872" i="15" s="1"/>
  <c r="G873" i="15"/>
  <c r="L873" i="15" s="1"/>
  <c r="G874" i="15"/>
  <c r="L874" i="15" s="1"/>
  <c r="G875" i="15"/>
  <c r="L875" i="15" s="1"/>
  <c r="G876" i="15"/>
  <c r="L876" i="15" s="1"/>
  <c r="G877" i="15"/>
  <c r="L877" i="15" s="1"/>
  <c r="G878" i="15"/>
  <c r="L878" i="15" s="1"/>
  <c r="G879" i="15"/>
  <c r="L879" i="15" s="1"/>
  <c r="G880" i="15"/>
  <c r="L880" i="15" s="1"/>
  <c r="G881" i="15"/>
  <c r="L881" i="15" s="1"/>
  <c r="G882" i="15"/>
  <c r="L882" i="15" s="1"/>
  <c r="G883" i="15"/>
  <c r="L883" i="15" s="1"/>
  <c r="G884" i="15"/>
  <c r="L884" i="15" s="1"/>
  <c r="G885" i="15"/>
  <c r="L885" i="15" s="1"/>
  <c r="G886" i="15"/>
  <c r="L886" i="15" s="1"/>
  <c r="G887" i="15"/>
  <c r="L887" i="15" s="1"/>
  <c r="G888" i="15"/>
  <c r="L888" i="15" s="1"/>
  <c r="G889" i="15"/>
  <c r="L889" i="15" s="1"/>
  <c r="G890" i="15"/>
  <c r="L890" i="15" s="1"/>
  <c r="G891" i="15"/>
  <c r="L891" i="15" s="1"/>
  <c r="G892" i="15"/>
  <c r="L892" i="15" s="1"/>
  <c r="G893" i="15"/>
  <c r="L893" i="15" s="1"/>
  <c r="G894" i="15"/>
  <c r="L894" i="15" s="1"/>
  <c r="G895" i="15"/>
  <c r="L895" i="15" s="1"/>
  <c r="G896" i="15"/>
  <c r="L896" i="15" s="1"/>
  <c r="G897" i="15"/>
  <c r="L897" i="15" s="1"/>
  <c r="G898" i="15"/>
  <c r="L898" i="15" s="1"/>
  <c r="G899" i="15"/>
  <c r="L899" i="15" s="1"/>
  <c r="G900" i="15"/>
  <c r="L900" i="15" s="1"/>
  <c r="G901" i="15"/>
  <c r="L901" i="15" s="1"/>
  <c r="G902" i="15"/>
  <c r="L902" i="15" s="1"/>
  <c r="G903" i="15"/>
  <c r="L903" i="15" s="1"/>
  <c r="G904" i="15"/>
  <c r="L904" i="15" s="1"/>
  <c r="G905" i="15"/>
  <c r="L905" i="15" s="1"/>
  <c r="G906" i="15"/>
  <c r="L906" i="15" s="1"/>
  <c r="G907" i="15"/>
  <c r="L907" i="15" s="1"/>
  <c r="G908" i="15"/>
  <c r="L908" i="15" s="1"/>
  <c r="G909" i="15"/>
  <c r="L909" i="15" s="1"/>
  <c r="G910" i="15"/>
  <c r="L910" i="15" s="1"/>
  <c r="G911" i="15"/>
  <c r="L911" i="15" s="1"/>
  <c r="G912" i="15"/>
  <c r="L912" i="15" s="1"/>
  <c r="G913" i="15"/>
  <c r="L913" i="15" s="1"/>
  <c r="G914" i="15"/>
  <c r="L914" i="15" s="1"/>
  <c r="G915" i="15"/>
  <c r="L915" i="15" s="1"/>
  <c r="G916" i="15"/>
  <c r="L916" i="15" s="1"/>
  <c r="G917" i="15"/>
  <c r="L917" i="15" s="1"/>
  <c r="G918" i="15"/>
  <c r="L918" i="15" s="1"/>
  <c r="G919" i="15"/>
  <c r="L919" i="15" s="1"/>
  <c r="G920" i="15"/>
  <c r="L920" i="15" s="1"/>
  <c r="G921" i="15"/>
  <c r="L921" i="15" s="1"/>
  <c r="G922" i="15"/>
  <c r="L922" i="15" s="1"/>
  <c r="G923" i="15"/>
  <c r="L923" i="15" s="1"/>
  <c r="G924" i="15"/>
  <c r="L924" i="15" s="1"/>
  <c r="G925" i="15"/>
  <c r="L925" i="15" s="1"/>
  <c r="G926" i="15"/>
  <c r="L926" i="15" s="1"/>
  <c r="G927" i="15"/>
  <c r="L927" i="15" s="1"/>
  <c r="G928" i="15"/>
  <c r="L928" i="15" s="1"/>
  <c r="G929" i="15"/>
  <c r="L929" i="15" s="1"/>
  <c r="G930" i="15"/>
  <c r="L930" i="15" s="1"/>
  <c r="G931" i="15"/>
  <c r="L931" i="15" s="1"/>
  <c r="G932" i="15"/>
  <c r="L932" i="15" s="1"/>
  <c r="G933" i="15"/>
  <c r="L933" i="15" s="1"/>
  <c r="G934" i="15"/>
  <c r="L934" i="15" s="1"/>
  <c r="G935" i="15"/>
  <c r="L935" i="15" s="1"/>
  <c r="G936" i="15"/>
  <c r="L936" i="15" s="1"/>
  <c r="G937" i="15"/>
  <c r="L937" i="15" s="1"/>
  <c r="G938" i="15"/>
  <c r="L938" i="15" s="1"/>
  <c r="G939" i="15"/>
  <c r="L939" i="15" s="1"/>
  <c r="G940" i="15"/>
  <c r="L940" i="15" s="1"/>
  <c r="G941" i="15"/>
  <c r="L941" i="15" s="1"/>
  <c r="G942" i="15"/>
  <c r="L942" i="15" s="1"/>
  <c r="G943" i="15"/>
  <c r="L943" i="15" s="1"/>
  <c r="G944" i="15"/>
  <c r="L944" i="15" s="1"/>
  <c r="G945" i="15"/>
  <c r="L945" i="15" s="1"/>
  <c r="G946" i="15"/>
  <c r="L946" i="15" s="1"/>
  <c r="G947" i="15"/>
  <c r="L947" i="15" s="1"/>
  <c r="G948" i="15"/>
  <c r="L948" i="15" s="1"/>
  <c r="G949" i="15"/>
  <c r="L949" i="15" s="1"/>
  <c r="G950" i="15"/>
  <c r="L950" i="15" s="1"/>
  <c r="G951" i="15"/>
  <c r="L951" i="15" s="1"/>
  <c r="G952" i="15"/>
  <c r="L952" i="15" s="1"/>
  <c r="G953" i="15"/>
  <c r="L953" i="15" s="1"/>
  <c r="G954" i="15"/>
  <c r="L954" i="15" s="1"/>
  <c r="G955" i="15"/>
  <c r="L955" i="15" s="1"/>
  <c r="G956" i="15"/>
  <c r="L956" i="15" s="1"/>
  <c r="G957" i="15"/>
  <c r="L957" i="15" s="1"/>
  <c r="G958" i="15"/>
  <c r="L958" i="15" s="1"/>
  <c r="G959" i="15"/>
  <c r="L959" i="15" s="1"/>
  <c r="G960" i="15"/>
  <c r="L960" i="15" s="1"/>
  <c r="G961" i="15"/>
  <c r="L961" i="15" s="1"/>
  <c r="G962" i="15"/>
  <c r="L962" i="15" s="1"/>
  <c r="G963" i="15"/>
  <c r="L963" i="15" s="1"/>
  <c r="G964" i="15"/>
  <c r="L964" i="15" s="1"/>
  <c r="G965" i="15"/>
  <c r="L965" i="15" s="1"/>
  <c r="G966" i="15"/>
  <c r="L966" i="15" s="1"/>
  <c r="G967" i="15"/>
  <c r="L967" i="15" s="1"/>
  <c r="G968" i="15"/>
  <c r="L968" i="15" s="1"/>
  <c r="G969" i="15"/>
  <c r="L969" i="15" s="1"/>
  <c r="G970" i="15"/>
  <c r="L970" i="15" s="1"/>
  <c r="G971" i="15"/>
  <c r="L971" i="15" s="1"/>
  <c r="G972" i="15"/>
  <c r="L972" i="15" s="1"/>
  <c r="G973" i="15"/>
  <c r="L973" i="15" s="1"/>
  <c r="G974" i="15"/>
  <c r="L974" i="15" s="1"/>
  <c r="G975" i="15"/>
  <c r="L975" i="15" s="1"/>
  <c r="M975" i="15" s="1"/>
  <c r="G976" i="15"/>
  <c r="L976" i="15" s="1"/>
  <c r="G977" i="15"/>
  <c r="L977" i="15" s="1"/>
  <c r="G978" i="15"/>
  <c r="L978" i="15" s="1"/>
  <c r="G979" i="15"/>
  <c r="L979" i="15" s="1"/>
  <c r="G980" i="15"/>
  <c r="L980" i="15" s="1"/>
  <c r="G981" i="15"/>
  <c r="L981" i="15" s="1"/>
  <c r="G982" i="15"/>
  <c r="L982" i="15" s="1"/>
  <c r="G983" i="15"/>
  <c r="L983" i="15" s="1"/>
  <c r="G984" i="15"/>
  <c r="L984" i="15" s="1"/>
  <c r="G985" i="15"/>
  <c r="L985" i="15" s="1"/>
  <c r="G986" i="15"/>
  <c r="L986" i="15" s="1"/>
  <c r="G987" i="15"/>
  <c r="L987" i="15" s="1"/>
  <c r="G988" i="15"/>
  <c r="L988" i="15" s="1"/>
  <c r="G989" i="15"/>
  <c r="L989" i="15" s="1"/>
  <c r="G990" i="15"/>
  <c r="L990" i="15" s="1"/>
  <c r="G991" i="15"/>
  <c r="L991" i="15" s="1"/>
  <c r="G992" i="15"/>
  <c r="L992" i="15" s="1"/>
  <c r="G993" i="15"/>
  <c r="L993" i="15" s="1"/>
  <c r="G994" i="15"/>
  <c r="L994" i="15" s="1"/>
  <c r="G995" i="15"/>
  <c r="L995" i="15" s="1"/>
  <c r="G996" i="15"/>
  <c r="L996" i="15" s="1"/>
  <c r="G997" i="15"/>
  <c r="L997" i="15" s="1"/>
  <c r="G998" i="15"/>
  <c r="L998" i="15" s="1"/>
  <c r="G999" i="15"/>
  <c r="L999" i="15" s="1"/>
  <c r="G1000" i="15"/>
  <c r="L1000" i="15" s="1"/>
  <c r="G1001" i="15"/>
  <c r="L1001" i="15" s="1"/>
  <c r="G1002" i="15"/>
  <c r="L1002" i="15" s="1"/>
  <c r="G1003" i="15"/>
  <c r="L1003" i="15" s="1"/>
  <c r="M1003" i="15" s="1"/>
  <c r="N9" i="15"/>
  <c r="N10" i="15"/>
  <c r="L11" i="15"/>
  <c r="M11" i="15" s="1"/>
  <c r="N11" i="15"/>
  <c r="N12" i="15"/>
  <c r="N13" i="15"/>
  <c r="N14" i="15"/>
  <c r="F21" i="15"/>
  <c r="I21" i="15"/>
  <c r="N21" i="15" s="1"/>
  <c r="F22" i="15"/>
  <c r="I22" i="15"/>
  <c r="N22" i="15" s="1"/>
  <c r="F23" i="15"/>
  <c r="I23" i="15"/>
  <c r="N23" i="15" s="1"/>
  <c r="F24" i="15"/>
  <c r="I24" i="15"/>
  <c r="N24" i="15" s="1"/>
  <c r="F25" i="15"/>
  <c r="I25" i="15"/>
  <c r="N25" i="15" s="1"/>
  <c r="F26" i="15"/>
  <c r="I26" i="15"/>
  <c r="N26" i="15" s="1"/>
  <c r="F27" i="15"/>
  <c r="I27" i="15"/>
  <c r="N27" i="15" s="1"/>
  <c r="F28" i="15"/>
  <c r="I28" i="15"/>
  <c r="N28" i="15" s="1"/>
  <c r="F29" i="15"/>
  <c r="I29" i="15"/>
  <c r="N29" i="15" s="1"/>
  <c r="F30" i="15"/>
  <c r="I30" i="15"/>
  <c r="N30" i="15" s="1"/>
  <c r="F31" i="15"/>
  <c r="I31" i="15"/>
  <c r="N31" i="15" s="1"/>
  <c r="F32" i="15"/>
  <c r="I32" i="15"/>
  <c r="N32" i="15" s="1"/>
  <c r="F33" i="15"/>
  <c r="I33" i="15"/>
  <c r="N33" i="15" s="1"/>
  <c r="F34" i="15"/>
  <c r="I34" i="15"/>
  <c r="N34" i="15" s="1"/>
  <c r="F35" i="15"/>
  <c r="I35" i="15"/>
  <c r="N35" i="15" s="1"/>
  <c r="F36" i="15"/>
  <c r="I36" i="15"/>
  <c r="N36" i="15" s="1"/>
  <c r="F37" i="15"/>
  <c r="I37" i="15"/>
  <c r="N37" i="15" s="1"/>
  <c r="F38" i="15"/>
  <c r="I38" i="15"/>
  <c r="N38" i="15" s="1"/>
  <c r="F39" i="15"/>
  <c r="I39" i="15"/>
  <c r="N39" i="15" s="1"/>
  <c r="F40" i="15"/>
  <c r="I40" i="15"/>
  <c r="N40" i="15" s="1"/>
  <c r="F41" i="15"/>
  <c r="I41" i="15"/>
  <c r="N41" i="15" s="1"/>
  <c r="F42" i="15"/>
  <c r="I42" i="15"/>
  <c r="N42" i="15" s="1"/>
  <c r="F43" i="15"/>
  <c r="I43" i="15"/>
  <c r="N43" i="15" s="1"/>
  <c r="F44" i="15"/>
  <c r="I44" i="15"/>
  <c r="N44" i="15" s="1"/>
  <c r="F45" i="15"/>
  <c r="I45" i="15"/>
  <c r="N45" i="15" s="1"/>
  <c r="F46" i="15"/>
  <c r="I46" i="15"/>
  <c r="N46" i="15" s="1"/>
  <c r="F47" i="15"/>
  <c r="I47" i="15"/>
  <c r="N47" i="15" s="1"/>
  <c r="F48" i="15"/>
  <c r="I48" i="15"/>
  <c r="N48" i="15" s="1"/>
  <c r="F49" i="15"/>
  <c r="I49" i="15"/>
  <c r="N49" i="15" s="1"/>
  <c r="F50" i="15"/>
  <c r="I50" i="15"/>
  <c r="N50" i="15" s="1"/>
  <c r="F51" i="15"/>
  <c r="I51" i="15"/>
  <c r="N51" i="15" s="1"/>
  <c r="F52" i="15"/>
  <c r="I52" i="15"/>
  <c r="N52" i="15" s="1"/>
  <c r="F53" i="15"/>
  <c r="I53" i="15"/>
  <c r="N53" i="15" s="1"/>
  <c r="F54" i="15"/>
  <c r="I54" i="15"/>
  <c r="N54" i="15" s="1"/>
  <c r="F55" i="15"/>
  <c r="I55" i="15"/>
  <c r="N55" i="15" s="1"/>
  <c r="F56" i="15"/>
  <c r="I56" i="15"/>
  <c r="N56" i="15" s="1"/>
  <c r="F57" i="15"/>
  <c r="I57" i="15"/>
  <c r="N57" i="15" s="1"/>
  <c r="F58" i="15"/>
  <c r="I58" i="15"/>
  <c r="N58" i="15" s="1"/>
  <c r="F59" i="15"/>
  <c r="I59" i="15"/>
  <c r="N59" i="15" s="1"/>
  <c r="F60" i="15"/>
  <c r="I60" i="15"/>
  <c r="N60" i="15" s="1"/>
  <c r="F61" i="15"/>
  <c r="I61" i="15"/>
  <c r="N61" i="15" s="1"/>
  <c r="F62" i="15"/>
  <c r="I62" i="15"/>
  <c r="N62" i="15" s="1"/>
  <c r="F63" i="15"/>
  <c r="I63" i="15"/>
  <c r="N63" i="15" s="1"/>
  <c r="F64" i="15"/>
  <c r="I64" i="15"/>
  <c r="N64" i="15" s="1"/>
  <c r="F65" i="15"/>
  <c r="I65" i="15"/>
  <c r="N65" i="15" s="1"/>
  <c r="F66" i="15"/>
  <c r="I66" i="15"/>
  <c r="N66" i="15" s="1"/>
  <c r="F67" i="15"/>
  <c r="I67" i="15"/>
  <c r="N67" i="15" s="1"/>
  <c r="F68" i="15"/>
  <c r="I68" i="15"/>
  <c r="N68" i="15" s="1"/>
  <c r="F69" i="15"/>
  <c r="I69" i="15"/>
  <c r="N69" i="15" s="1"/>
  <c r="F70" i="15"/>
  <c r="I70" i="15"/>
  <c r="N70" i="15" s="1"/>
  <c r="F71" i="15"/>
  <c r="I71" i="15"/>
  <c r="N71" i="15" s="1"/>
  <c r="F72" i="15"/>
  <c r="I72" i="15"/>
  <c r="N72" i="15" s="1"/>
  <c r="F73" i="15"/>
  <c r="I73" i="15"/>
  <c r="N73" i="15" s="1"/>
  <c r="F74" i="15"/>
  <c r="I74" i="15"/>
  <c r="N74" i="15" s="1"/>
  <c r="F75" i="15"/>
  <c r="I75" i="15"/>
  <c r="N75" i="15" s="1"/>
  <c r="F76" i="15"/>
  <c r="I76" i="15"/>
  <c r="N76" i="15" s="1"/>
  <c r="F77" i="15"/>
  <c r="I77" i="15"/>
  <c r="N77" i="15" s="1"/>
  <c r="F78" i="15"/>
  <c r="I78" i="15"/>
  <c r="N78" i="15" s="1"/>
  <c r="F79" i="15"/>
  <c r="I79" i="15"/>
  <c r="N79" i="15" s="1"/>
  <c r="F80" i="15"/>
  <c r="I80" i="15"/>
  <c r="N80" i="15" s="1"/>
  <c r="F81" i="15"/>
  <c r="I81" i="15"/>
  <c r="N81" i="15" s="1"/>
  <c r="F82" i="15"/>
  <c r="I82" i="15"/>
  <c r="N82" i="15" s="1"/>
  <c r="F83" i="15"/>
  <c r="I83" i="15"/>
  <c r="N83" i="15" s="1"/>
  <c r="F84" i="15"/>
  <c r="I84" i="15"/>
  <c r="N84" i="15" s="1"/>
  <c r="F85" i="15"/>
  <c r="I85" i="15"/>
  <c r="N85" i="15" s="1"/>
  <c r="F86" i="15"/>
  <c r="I86" i="15"/>
  <c r="N86" i="15" s="1"/>
  <c r="F87" i="15"/>
  <c r="I87" i="15"/>
  <c r="N87" i="15" s="1"/>
  <c r="F88" i="15"/>
  <c r="I88" i="15"/>
  <c r="N88" i="15" s="1"/>
  <c r="F89" i="15"/>
  <c r="I89" i="15"/>
  <c r="N89" i="15" s="1"/>
  <c r="F90" i="15"/>
  <c r="I90" i="15"/>
  <c r="N90" i="15" s="1"/>
  <c r="F91" i="15"/>
  <c r="I91" i="15"/>
  <c r="N91" i="15" s="1"/>
  <c r="F92" i="15"/>
  <c r="I92" i="15"/>
  <c r="N92" i="15" s="1"/>
  <c r="F93" i="15"/>
  <c r="I93" i="15"/>
  <c r="N93" i="15" s="1"/>
  <c r="F94" i="15"/>
  <c r="I94" i="15"/>
  <c r="N94" i="15" s="1"/>
  <c r="F95" i="15"/>
  <c r="I95" i="15"/>
  <c r="N95" i="15" s="1"/>
  <c r="F96" i="15"/>
  <c r="I96" i="15"/>
  <c r="N96" i="15" s="1"/>
  <c r="F97" i="15"/>
  <c r="I97" i="15"/>
  <c r="N97" i="15" s="1"/>
  <c r="F98" i="15"/>
  <c r="I98" i="15"/>
  <c r="N98" i="15" s="1"/>
  <c r="F99" i="15"/>
  <c r="I99" i="15"/>
  <c r="N99" i="15" s="1"/>
  <c r="F100" i="15"/>
  <c r="I100" i="15"/>
  <c r="N100" i="15" s="1"/>
  <c r="F101" i="15"/>
  <c r="I101" i="15"/>
  <c r="N101" i="15" s="1"/>
  <c r="F102" i="15"/>
  <c r="I102" i="15"/>
  <c r="N102" i="15" s="1"/>
  <c r="F103" i="15"/>
  <c r="I103" i="15"/>
  <c r="N103" i="15" s="1"/>
  <c r="F104" i="15"/>
  <c r="I104" i="15"/>
  <c r="N104" i="15" s="1"/>
  <c r="F105" i="15"/>
  <c r="I105" i="15"/>
  <c r="N105" i="15" s="1"/>
  <c r="F106" i="15"/>
  <c r="I106" i="15"/>
  <c r="N106" i="15" s="1"/>
  <c r="F107" i="15"/>
  <c r="I107" i="15"/>
  <c r="N107" i="15" s="1"/>
  <c r="F108" i="15"/>
  <c r="I108" i="15"/>
  <c r="N108" i="15" s="1"/>
  <c r="F109" i="15"/>
  <c r="I109" i="15"/>
  <c r="N109" i="15" s="1"/>
  <c r="F110" i="15"/>
  <c r="I110" i="15"/>
  <c r="N110" i="15" s="1"/>
  <c r="F111" i="15"/>
  <c r="I111" i="15"/>
  <c r="N111" i="15" s="1"/>
  <c r="F112" i="15"/>
  <c r="I112" i="15"/>
  <c r="N112" i="15" s="1"/>
  <c r="F113" i="15"/>
  <c r="I113" i="15"/>
  <c r="N113" i="15" s="1"/>
  <c r="F114" i="15"/>
  <c r="I114" i="15"/>
  <c r="N114" i="15" s="1"/>
  <c r="F115" i="15"/>
  <c r="I115" i="15"/>
  <c r="N115" i="15" s="1"/>
  <c r="F116" i="15"/>
  <c r="I116" i="15"/>
  <c r="N116" i="15" s="1"/>
  <c r="F117" i="15"/>
  <c r="I117" i="15"/>
  <c r="N117" i="15" s="1"/>
  <c r="F118" i="15"/>
  <c r="I118" i="15"/>
  <c r="N118" i="15" s="1"/>
  <c r="F119" i="15"/>
  <c r="I119" i="15"/>
  <c r="N119" i="15" s="1"/>
  <c r="F120" i="15"/>
  <c r="I120" i="15"/>
  <c r="N120" i="15" s="1"/>
  <c r="F121" i="15"/>
  <c r="I121" i="15"/>
  <c r="N121" i="15" s="1"/>
  <c r="F122" i="15"/>
  <c r="I122" i="15"/>
  <c r="N122" i="15" s="1"/>
  <c r="F123" i="15"/>
  <c r="I123" i="15"/>
  <c r="N123" i="15" s="1"/>
  <c r="F124" i="15"/>
  <c r="I124" i="15"/>
  <c r="N124" i="15" s="1"/>
  <c r="F125" i="15"/>
  <c r="I125" i="15"/>
  <c r="N125" i="15" s="1"/>
  <c r="F126" i="15"/>
  <c r="I126" i="15"/>
  <c r="N126" i="15" s="1"/>
  <c r="F127" i="15"/>
  <c r="I127" i="15"/>
  <c r="N127" i="15" s="1"/>
  <c r="F128" i="15"/>
  <c r="I128" i="15"/>
  <c r="N128" i="15" s="1"/>
  <c r="F129" i="15"/>
  <c r="I129" i="15"/>
  <c r="N129" i="15" s="1"/>
  <c r="F130" i="15"/>
  <c r="I130" i="15"/>
  <c r="N130" i="15" s="1"/>
  <c r="F131" i="15"/>
  <c r="I131" i="15"/>
  <c r="N131" i="15" s="1"/>
  <c r="F132" i="15"/>
  <c r="I132" i="15"/>
  <c r="N132" i="15" s="1"/>
  <c r="F133" i="15"/>
  <c r="I133" i="15"/>
  <c r="N133" i="15" s="1"/>
  <c r="F134" i="15"/>
  <c r="I134" i="15"/>
  <c r="N134" i="15" s="1"/>
  <c r="F135" i="15"/>
  <c r="I135" i="15"/>
  <c r="N135" i="15" s="1"/>
  <c r="F136" i="15"/>
  <c r="I136" i="15"/>
  <c r="N136" i="15" s="1"/>
  <c r="F137" i="15"/>
  <c r="I137" i="15"/>
  <c r="N137" i="15" s="1"/>
  <c r="F138" i="15"/>
  <c r="I138" i="15"/>
  <c r="N138" i="15" s="1"/>
  <c r="F139" i="15"/>
  <c r="I139" i="15"/>
  <c r="N139" i="15" s="1"/>
  <c r="F140" i="15"/>
  <c r="I140" i="15"/>
  <c r="N140" i="15" s="1"/>
  <c r="F141" i="15"/>
  <c r="I141" i="15"/>
  <c r="N141" i="15" s="1"/>
  <c r="F142" i="15"/>
  <c r="I142" i="15"/>
  <c r="N142" i="15" s="1"/>
  <c r="F143" i="15"/>
  <c r="I143" i="15"/>
  <c r="N143" i="15" s="1"/>
  <c r="F144" i="15"/>
  <c r="I144" i="15"/>
  <c r="N144" i="15" s="1"/>
  <c r="F145" i="15"/>
  <c r="I145" i="15"/>
  <c r="N145" i="15" s="1"/>
  <c r="F146" i="15"/>
  <c r="I146" i="15"/>
  <c r="N146" i="15" s="1"/>
  <c r="F147" i="15"/>
  <c r="I147" i="15"/>
  <c r="N147" i="15" s="1"/>
  <c r="F148" i="15"/>
  <c r="I148" i="15"/>
  <c r="N148" i="15" s="1"/>
  <c r="F149" i="15"/>
  <c r="I149" i="15"/>
  <c r="N149" i="15" s="1"/>
  <c r="F150" i="15"/>
  <c r="I150" i="15"/>
  <c r="N150" i="15" s="1"/>
  <c r="F151" i="15"/>
  <c r="I151" i="15"/>
  <c r="N151" i="15" s="1"/>
  <c r="F152" i="15"/>
  <c r="I152" i="15"/>
  <c r="N152" i="15" s="1"/>
  <c r="F153" i="15"/>
  <c r="I153" i="15"/>
  <c r="N153" i="15" s="1"/>
  <c r="F154" i="15"/>
  <c r="I154" i="15"/>
  <c r="N154" i="15" s="1"/>
  <c r="F155" i="15"/>
  <c r="I155" i="15"/>
  <c r="N155" i="15" s="1"/>
  <c r="I156" i="15"/>
  <c r="N156" i="15" s="1"/>
  <c r="F157" i="15"/>
  <c r="I157" i="15"/>
  <c r="F158" i="15"/>
  <c r="I158" i="15"/>
  <c r="F159" i="15"/>
  <c r="I159" i="15"/>
  <c r="F160" i="15"/>
  <c r="I160" i="15"/>
  <c r="F161" i="15"/>
  <c r="I161" i="15"/>
  <c r="F162" i="15"/>
  <c r="I162" i="15"/>
  <c r="F163" i="15"/>
  <c r="I163" i="15"/>
  <c r="F164" i="15"/>
  <c r="I164" i="15"/>
  <c r="F165" i="15"/>
  <c r="I165" i="15"/>
  <c r="F166" i="15"/>
  <c r="I166" i="15"/>
  <c r="F167" i="15"/>
  <c r="I167" i="15"/>
  <c r="F168" i="15"/>
  <c r="I168" i="15"/>
  <c r="F169" i="15"/>
  <c r="I169" i="15"/>
  <c r="F170" i="15"/>
  <c r="I170" i="15"/>
  <c r="F171" i="15"/>
  <c r="I171" i="15"/>
  <c r="F172" i="15"/>
  <c r="I172" i="15"/>
  <c r="F173" i="15"/>
  <c r="I173" i="15"/>
  <c r="F174" i="15"/>
  <c r="I174" i="15"/>
  <c r="F175" i="15"/>
  <c r="I175" i="15"/>
  <c r="F176" i="15"/>
  <c r="I176" i="15"/>
  <c r="F177" i="15"/>
  <c r="I177" i="15"/>
  <c r="F178" i="15"/>
  <c r="I178" i="15"/>
  <c r="F179" i="15"/>
  <c r="I179" i="15"/>
  <c r="F180" i="15"/>
  <c r="I180" i="15"/>
  <c r="F181" i="15"/>
  <c r="I181" i="15"/>
  <c r="F182" i="15"/>
  <c r="I182" i="15"/>
  <c r="F183" i="15"/>
  <c r="I183" i="15"/>
  <c r="F184" i="15"/>
  <c r="I184" i="15"/>
  <c r="F185" i="15"/>
  <c r="I185" i="15"/>
  <c r="F186" i="15"/>
  <c r="I186" i="15"/>
  <c r="F187" i="15"/>
  <c r="I187" i="15"/>
  <c r="F188" i="15"/>
  <c r="I188" i="15"/>
  <c r="F189" i="15"/>
  <c r="I189" i="15"/>
  <c r="F190" i="15"/>
  <c r="I190" i="15"/>
  <c r="F191" i="15"/>
  <c r="I191" i="15"/>
  <c r="F192" i="15"/>
  <c r="I192" i="15"/>
  <c r="F193" i="15"/>
  <c r="I193" i="15"/>
  <c r="F194" i="15"/>
  <c r="I194" i="15"/>
  <c r="F195" i="15"/>
  <c r="I195" i="15"/>
  <c r="F196" i="15"/>
  <c r="I196" i="15"/>
  <c r="F197" i="15"/>
  <c r="I197" i="15"/>
  <c r="F198" i="15"/>
  <c r="I198" i="15"/>
  <c r="F199" i="15"/>
  <c r="I199" i="15"/>
  <c r="F200" i="15"/>
  <c r="I200" i="15"/>
  <c r="F201" i="15"/>
  <c r="I201" i="15"/>
  <c r="F202" i="15"/>
  <c r="I202" i="15"/>
  <c r="F203" i="15"/>
  <c r="I203" i="15"/>
  <c r="F204" i="15"/>
  <c r="I204" i="15"/>
  <c r="F205" i="15"/>
  <c r="I205" i="15"/>
  <c r="F206" i="15"/>
  <c r="I206" i="15"/>
  <c r="F207" i="15"/>
  <c r="I207" i="15"/>
  <c r="F208" i="15"/>
  <c r="I208" i="15"/>
  <c r="F209" i="15"/>
  <c r="I209" i="15"/>
  <c r="F210" i="15"/>
  <c r="I210" i="15"/>
  <c r="F211" i="15"/>
  <c r="I211" i="15"/>
  <c r="F212" i="15"/>
  <c r="I212" i="15"/>
  <c r="F213" i="15"/>
  <c r="I213" i="15"/>
  <c r="F214" i="15"/>
  <c r="I214" i="15"/>
  <c r="F215" i="15"/>
  <c r="I215" i="15"/>
  <c r="F216" i="15"/>
  <c r="I216" i="15"/>
  <c r="F217" i="15"/>
  <c r="I217" i="15"/>
  <c r="F218" i="15"/>
  <c r="I218" i="15"/>
  <c r="F219" i="15"/>
  <c r="I219" i="15"/>
  <c r="F220" i="15"/>
  <c r="I220" i="15"/>
  <c r="F221" i="15"/>
  <c r="I221" i="15"/>
  <c r="F222" i="15"/>
  <c r="I222" i="15"/>
  <c r="F223" i="15"/>
  <c r="I223" i="15"/>
  <c r="F224" i="15"/>
  <c r="I224" i="15"/>
  <c r="F225" i="15"/>
  <c r="I225" i="15"/>
  <c r="F226" i="15"/>
  <c r="I226" i="15"/>
  <c r="F227" i="15"/>
  <c r="I227" i="15"/>
  <c r="F228" i="15"/>
  <c r="I228" i="15"/>
  <c r="F229" i="15"/>
  <c r="I229" i="15"/>
  <c r="F230" i="15"/>
  <c r="I230" i="15"/>
  <c r="F231" i="15"/>
  <c r="I231" i="15"/>
  <c r="F232" i="15"/>
  <c r="I232" i="15"/>
  <c r="F233" i="15"/>
  <c r="I233" i="15"/>
  <c r="F234" i="15"/>
  <c r="I234" i="15"/>
  <c r="F235" i="15"/>
  <c r="I235" i="15"/>
  <c r="F236" i="15"/>
  <c r="I236" i="15"/>
  <c r="F237" i="15"/>
  <c r="I237" i="15"/>
  <c r="F238" i="15"/>
  <c r="I238" i="15"/>
  <c r="F239" i="15"/>
  <c r="I239" i="15"/>
  <c r="F240" i="15"/>
  <c r="I240" i="15"/>
  <c r="F241" i="15"/>
  <c r="I241" i="15"/>
  <c r="F242" i="15"/>
  <c r="I242" i="15"/>
  <c r="F243" i="15"/>
  <c r="I243" i="15"/>
  <c r="F244" i="15"/>
  <c r="I244" i="15"/>
  <c r="F245" i="15"/>
  <c r="I245" i="15"/>
  <c r="F246" i="15"/>
  <c r="I246" i="15"/>
  <c r="F247" i="15"/>
  <c r="I247" i="15"/>
  <c r="F248" i="15"/>
  <c r="I248" i="15"/>
  <c r="F249" i="15"/>
  <c r="I249" i="15"/>
  <c r="F250" i="15"/>
  <c r="I250" i="15"/>
  <c r="F251" i="15"/>
  <c r="I251" i="15"/>
  <c r="F252" i="15"/>
  <c r="I252" i="15"/>
  <c r="F253" i="15"/>
  <c r="I253" i="15"/>
  <c r="F254" i="15"/>
  <c r="I254" i="15"/>
  <c r="F255" i="15"/>
  <c r="I255" i="15"/>
  <c r="F256" i="15"/>
  <c r="I256" i="15"/>
  <c r="F257" i="15"/>
  <c r="I257" i="15"/>
  <c r="F258" i="15"/>
  <c r="I258" i="15"/>
  <c r="F259" i="15"/>
  <c r="I259" i="15"/>
  <c r="F260" i="15"/>
  <c r="I260" i="15"/>
  <c r="F261" i="15"/>
  <c r="I261" i="15"/>
  <c r="F262" i="15"/>
  <c r="I262" i="15"/>
  <c r="F263" i="15"/>
  <c r="I263" i="15"/>
  <c r="F264" i="15"/>
  <c r="I264" i="15"/>
  <c r="F265" i="15"/>
  <c r="I265" i="15"/>
  <c r="F266" i="15"/>
  <c r="I266" i="15"/>
  <c r="F267" i="15"/>
  <c r="I267" i="15"/>
  <c r="F268" i="15"/>
  <c r="I268" i="15"/>
  <c r="F269" i="15"/>
  <c r="I269" i="15"/>
  <c r="F270" i="15"/>
  <c r="I270" i="15"/>
  <c r="F271" i="15"/>
  <c r="I271" i="15"/>
  <c r="F272" i="15"/>
  <c r="I272" i="15"/>
  <c r="F273" i="15"/>
  <c r="I273" i="15"/>
  <c r="F274" i="15"/>
  <c r="I274" i="15"/>
  <c r="F275" i="15"/>
  <c r="I275" i="15"/>
  <c r="F276" i="15"/>
  <c r="I276" i="15"/>
  <c r="F277" i="15"/>
  <c r="I277" i="15"/>
  <c r="F278" i="15"/>
  <c r="I278" i="15"/>
  <c r="F279" i="15"/>
  <c r="I279" i="15"/>
  <c r="F280" i="15"/>
  <c r="I280" i="15"/>
  <c r="F281" i="15"/>
  <c r="I281" i="15"/>
  <c r="F282" i="15"/>
  <c r="I282" i="15"/>
  <c r="F283" i="15"/>
  <c r="I283" i="15"/>
  <c r="F284" i="15"/>
  <c r="I284" i="15"/>
  <c r="F285" i="15"/>
  <c r="I285" i="15"/>
  <c r="F286" i="15"/>
  <c r="I286" i="15"/>
  <c r="F287" i="15"/>
  <c r="I287" i="15"/>
  <c r="F288" i="15"/>
  <c r="I288" i="15"/>
  <c r="F289" i="15"/>
  <c r="I289" i="15"/>
  <c r="F290" i="15"/>
  <c r="I290" i="15"/>
  <c r="F291" i="15"/>
  <c r="I291" i="15"/>
  <c r="F292" i="15"/>
  <c r="I292" i="15"/>
  <c r="F293" i="15"/>
  <c r="I293" i="15"/>
  <c r="F294" i="15"/>
  <c r="I294" i="15"/>
  <c r="F295" i="15"/>
  <c r="I295" i="15"/>
  <c r="F296" i="15"/>
  <c r="I296" i="15"/>
  <c r="F297" i="15"/>
  <c r="I297" i="15"/>
  <c r="F298" i="15"/>
  <c r="I298" i="15"/>
  <c r="F299" i="15"/>
  <c r="I299" i="15"/>
  <c r="F300" i="15"/>
  <c r="I300" i="15"/>
  <c r="F301" i="15"/>
  <c r="I301" i="15"/>
  <c r="F302" i="15"/>
  <c r="I302" i="15"/>
  <c r="F303" i="15"/>
  <c r="I303" i="15"/>
  <c r="F304" i="15"/>
  <c r="I304" i="15"/>
  <c r="F305" i="15"/>
  <c r="I305" i="15"/>
  <c r="F306" i="15"/>
  <c r="I306" i="15"/>
  <c r="F307" i="15"/>
  <c r="I307" i="15"/>
  <c r="F308" i="15"/>
  <c r="I308" i="15"/>
  <c r="F309" i="15"/>
  <c r="I309" i="15"/>
  <c r="F310" i="15"/>
  <c r="I310" i="15"/>
  <c r="F311" i="15"/>
  <c r="I311" i="15"/>
  <c r="F312" i="15"/>
  <c r="I312" i="15"/>
  <c r="F313" i="15"/>
  <c r="I313" i="15"/>
  <c r="F314" i="15"/>
  <c r="I314" i="15"/>
  <c r="F315" i="15"/>
  <c r="I315" i="15"/>
  <c r="F316" i="15"/>
  <c r="I316" i="15"/>
  <c r="F317" i="15"/>
  <c r="I317" i="15"/>
  <c r="F318" i="15"/>
  <c r="I318" i="15"/>
  <c r="F319" i="15"/>
  <c r="I319" i="15"/>
  <c r="F320" i="15"/>
  <c r="I320" i="15"/>
  <c r="F321" i="15"/>
  <c r="I321" i="15"/>
  <c r="F322" i="15"/>
  <c r="I322" i="15"/>
  <c r="F323" i="15"/>
  <c r="I323" i="15"/>
  <c r="F324" i="15"/>
  <c r="I324" i="15"/>
  <c r="F325" i="15"/>
  <c r="I325" i="15"/>
  <c r="F326" i="15"/>
  <c r="I326" i="15"/>
  <c r="F327" i="15"/>
  <c r="I327" i="15"/>
  <c r="F328" i="15"/>
  <c r="I328" i="15"/>
  <c r="F329" i="15"/>
  <c r="I329" i="15"/>
  <c r="F330" i="15"/>
  <c r="I330" i="15"/>
  <c r="F331" i="15"/>
  <c r="I331" i="15"/>
  <c r="F332" i="15"/>
  <c r="I332" i="15"/>
  <c r="F333" i="15"/>
  <c r="I333" i="15"/>
  <c r="F334" i="15"/>
  <c r="I334" i="15"/>
  <c r="F335" i="15"/>
  <c r="I335" i="15"/>
  <c r="F336" i="15"/>
  <c r="I336" i="15"/>
  <c r="F337" i="15"/>
  <c r="I337" i="15"/>
  <c r="F338" i="15"/>
  <c r="I338" i="15"/>
  <c r="F339" i="15"/>
  <c r="I339" i="15"/>
  <c r="F340" i="15"/>
  <c r="I340" i="15"/>
  <c r="F341" i="15"/>
  <c r="I341" i="15"/>
  <c r="F342" i="15"/>
  <c r="I342" i="15"/>
  <c r="F343" i="15"/>
  <c r="I343" i="15"/>
  <c r="F344" i="15"/>
  <c r="I344" i="15"/>
  <c r="F345" i="15"/>
  <c r="I345" i="15"/>
  <c r="F346" i="15"/>
  <c r="I346" i="15"/>
  <c r="F347" i="15"/>
  <c r="I347" i="15"/>
  <c r="F348" i="15"/>
  <c r="I348" i="15"/>
  <c r="F349" i="15"/>
  <c r="I349" i="15"/>
  <c r="F350" i="15"/>
  <c r="I350" i="15"/>
  <c r="F351" i="15"/>
  <c r="I351" i="15"/>
  <c r="F352" i="15"/>
  <c r="I352" i="15"/>
  <c r="F353" i="15"/>
  <c r="I353" i="15"/>
  <c r="F354" i="15"/>
  <c r="I354" i="15"/>
  <c r="F355" i="15"/>
  <c r="I355" i="15"/>
  <c r="F356" i="15"/>
  <c r="I356" i="15"/>
  <c r="F357" i="15"/>
  <c r="I357" i="15"/>
  <c r="F358" i="15"/>
  <c r="I358" i="15"/>
  <c r="F359" i="15"/>
  <c r="I359" i="15"/>
  <c r="F360" i="15"/>
  <c r="I360" i="15"/>
  <c r="F361" i="15"/>
  <c r="I361" i="15"/>
  <c r="F362" i="15"/>
  <c r="I362" i="15"/>
  <c r="F363" i="15"/>
  <c r="I363" i="15"/>
  <c r="F364" i="15"/>
  <c r="I364" i="15"/>
  <c r="F365" i="15"/>
  <c r="I365" i="15"/>
  <c r="F366" i="15"/>
  <c r="I366" i="15"/>
  <c r="F367" i="15"/>
  <c r="I367" i="15"/>
  <c r="F368" i="15"/>
  <c r="I368" i="15"/>
  <c r="F369" i="15"/>
  <c r="I369" i="15"/>
  <c r="F370" i="15"/>
  <c r="I370" i="15"/>
  <c r="F371" i="15"/>
  <c r="I371" i="15"/>
  <c r="F372" i="15"/>
  <c r="I372" i="15"/>
  <c r="F373" i="15"/>
  <c r="I373" i="15"/>
  <c r="F374" i="15"/>
  <c r="I374" i="15"/>
  <c r="F375" i="15"/>
  <c r="I375" i="15"/>
  <c r="F376" i="15"/>
  <c r="I376" i="15"/>
  <c r="F377" i="15"/>
  <c r="I377" i="15"/>
  <c r="F378" i="15"/>
  <c r="I378" i="15"/>
  <c r="F379" i="15"/>
  <c r="I379" i="15"/>
  <c r="F380" i="15"/>
  <c r="I380" i="15"/>
  <c r="F381" i="15"/>
  <c r="I381" i="15"/>
  <c r="F382" i="15"/>
  <c r="I382" i="15"/>
  <c r="F383" i="15"/>
  <c r="I383" i="15"/>
  <c r="F384" i="15"/>
  <c r="I384" i="15"/>
  <c r="F385" i="15"/>
  <c r="I385" i="15"/>
  <c r="F386" i="15"/>
  <c r="I386" i="15"/>
  <c r="F387" i="15"/>
  <c r="I387" i="15"/>
  <c r="F388" i="15"/>
  <c r="I388" i="15"/>
  <c r="F389" i="15"/>
  <c r="I389" i="15"/>
  <c r="F390" i="15"/>
  <c r="I390" i="15"/>
  <c r="F391" i="15"/>
  <c r="I391" i="15"/>
  <c r="F392" i="15"/>
  <c r="I392" i="15"/>
  <c r="F393" i="15"/>
  <c r="I393" i="15"/>
  <c r="F394" i="15"/>
  <c r="I394" i="15"/>
  <c r="F395" i="15"/>
  <c r="I395" i="15"/>
  <c r="F396" i="15"/>
  <c r="I396" i="15"/>
  <c r="F397" i="15"/>
  <c r="I397" i="15"/>
  <c r="F398" i="15"/>
  <c r="I398" i="15"/>
  <c r="F399" i="15"/>
  <c r="I399" i="15"/>
  <c r="F400" i="15"/>
  <c r="I400" i="15"/>
  <c r="F401" i="15"/>
  <c r="I401" i="15"/>
  <c r="F402" i="15"/>
  <c r="I402" i="15"/>
  <c r="F403" i="15"/>
  <c r="I403" i="15"/>
  <c r="F404" i="15"/>
  <c r="I404" i="15"/>
  <c r="F405" i="15"/>
  <c r="I405" i="15"/>
  <c r="F406" i="15"/>
  <c r="I406" i="15"/>
  <c r="F407" i="15"/>
  <c r="I407" i="15"/>
  <c r="F408" i="15"/>
  <c r="I408" i="15"/>
  <c r="F409" i="15"/>
  <c r="I409" i="15"/>
  <c r="F410" i="15"/>
  <c r="I410" i="15"/>
  <c r="F411" i="15"/>
  <c r="I411" i="15"/>
  <c r="F412" i="15"/>
  <c r="I412" i="15"/>
  <c r="F413" i="15"/>
  <c r="I413" i="15"/>
  <c r="F414" i="15"/>
  <c r="I414" i="15"/>
  <c r="F415" i="15"/>
  <c r="I415" i="15"/>
  <c r="F416" i="15"/>
  <c r="I416" i="15"/>
  <c r="F417" i="15"/>
  <c r="I417" i="15"/>
  <c r="F418" i="15"/>
  <c r="I418" i="15"/>
  <c r="F419" i="15"/>
  <c r="I419" i="15"/>
  <c r="F420" i="15"/>
  <c r="I420" i="15"/>
  <c r="F421" i="15"/>
  <c r="I421" i="15"/>
  <c r="F422" i="15"/>
  <c r="I422" i="15"/>
  <c r="F423" i="15"/>
  <c r="I423" i="15"/>
  <c r="F424" i="15"/>
  <c r="I424" i="15"/>
  <c r="F425" i="15"/>
  <c r="I425" i="15"/>
  <c r="F426" i="15"/>
  <c r="I426" i="15"/>
  <c r="F427" i="15"/>
  <c r="I427" i="15"/>
  <c r="F428" i="15"/>
  <c r="I428" i="15"/>
  <c r="F429" i="15"/>
  <c r="I429" i="15"/>
  <c r="F430" i="15"/>
  <c r="I430" i="15"/>
  <c r="F431" i="15"/>
  <c r="I431" i="15"/>
  <c r="F432" i="15"/>
  <c r="I432" i="15"/>
  <c r="F433" i="15"/>
  <c r="I433" i="15"/>
  <c r="F434" i="15"/>
  <c r="I434" i="15"/>
  <c r="F435" i="15"/>
  <c r="I435" i="15"/>
  <c r="F436" i="15"/>
  <c r="I436" i="15"/>
  <c r="F437" i="15"/>
  <c r="I437" i="15"/>
  <c r="F438" i="15"/>
  <c r="I438" i="15"/>
  <c r="F439" i="15"/>
  <c r="I439" i="15"/>
  <c r="F440" i="15"/>
  <c r="I440" i="15"/>
  <c r="F441" i="15"/>
  <c r="I441" i="15"/>
  <c r="F442" i="15"/>
  <c r="I442" i="15"/>
  <c r="F443" i="15"/>
  <c r="I443" i="15"/>
  <c r="F444" i="15"/>
  <c r="I444" i="15"/>
  <c r="F445" i="15"/>
  <c r="I445" i="15"/>
  <c r="F446" i="15"/>
  <c r="I446" i="15"/>
  <c r="F447" i="15"/>
  <c r="I447" i="15"/>
  <c r="F448" i="15"/>
  <c r="I448" i="15"/>
  <c r="F449" i="15"/>
  <c r="I449" i="15"/>
  <c r="F450" i="15"/>
  <c r="I450" i="15"/>
  <c r="F451" i="15"/>
  <c r="I451" i="15"/>
  <c r="F452" i="15"/>
  <c r="I452" i="15"/>
  <c r="F453" i="15"/>
  <c r="I453" i="15"/>
  <c r="F454" i="15"/>
  <c r="I454" i="15"/>
  <c r="F455" i="15"/>
  <c r="I455" i="15"/>
  <c r="F456" i="15"/>
  <c r="I456" i="15"/>
  <c r="F457" i="15"/>
  <c r="I457" i="15"/>
  <c r="F458" i="15"/>
  <c r="I458" i="15"/>
  <c r="F459" i="15"/>
  <c r="I459" i="15"/>
  <c r="F460" i="15"/>
  <c r="I460" i="15"/>
  <c r="F461" i="15"/>
  <c r="I461" i="15"/>
  <c r="F462" i="15"/>
  <c r="I462" i="15"/>
  <c r="F463" i="15"/>
  <c r="I463" i="15"/>
  <c r="F464" i="15"/>
  <c r="I464" i="15"/>
  <c r="F465" i="15"/>
  <c r="I465" i="15"/>
  <c r="F466" i="15"/>
  <c r="I466" i="15"/>
  <c r="F467" i="15"/>
  <c r="I467" i="15"/>
  <c r="F468" i="15"/>
  <c r="I468" i="15"/>
  <c r="F469" i="15"/>
  <c r="I469" i="15"/>
  <c r="F470" i="15"/>
  <c r="I470" i="15"/>
  <c r="F471" i="15"/>
  <c r="I471" i="15"/>
  <c r="F472" i="15"/>
  <c r="I472" i="15"/>
  <c r="F473" i="15"/>
  <c r="I473" i="15"/>
  <c r="F474" i="15"/>
  <c r="I474" i="15"/>
  <c r="F475" i="15"/>
  <c r="I475" i="15"/>
  <c r="F476" i="15"/>
  <c r="I476" i="15"/>
  <c r="F477" i="15"/>
  <c r="I477" i="15"/>
  <c r="F478" i="15"/>
  <c r="I478" i="15"/>
  <c r="F479" i="15"/>
  <c r="I479" i="15"/>
  <c r="F480" i="15"/>
  <c r="I480" i="15"/>
  <c r="F481" i="15"/>
  <c r="I481" i="15"/>
  <c r="F482" i="15"/>
  <c r="I482" i="15"/>
  <c r="F483" i="15"/>
  <c r="I483" i="15"/>
  <c r="F484" i="15"/>
  <c r="I484" i="15"/>
  <c r="F485" i="15"/>
  <c r="I485" i="15"/>
  <c r="F486" i="15"/>
  <c r="I486" i="15"/>
  <c r="F487" i="15"/>
  <c r="I487" i="15"/>
  <c r="F488" i="15"/>
  <c r="I488" i="15"/>
  <c r="F489" i="15"/>
  <c r="I489" i="15"/>
  <c r="F490" i="15"/>
  <c r="I490" i="15"/>
  <c r="F491" i="15"/>
  <c r="I491" i="15"/>
  <c r="F492" i="15"/>
  <c r="I492" i="15"/>
  <c r="F493" i="15"/>
  <c r="I493" i="15"/>
  <c r="F494" i="15"/>
  <c r="I494" i="15"/>
  <c r="F495" i="15"/>
  <c r="I495" i="15"/>
  <c r="F496" i="15"/>
  <c r="I496" i="15"/>
  <c r="F497" i="15"/>
  <c r="I497" i="15"/>
  <c r="F498" i="15"/>
  <c r="I498" i="15"/>
  <c r="F499" i="15"/>
  <c r="I499" i="15"/>
  <c r="F500" i="15"/>
  <c r="I500" i="15"/>
  <c r="F501" i="15"/>
  <c r="I501" i="15"/>
  <c r="F502" i="15"/>
  <c r="I502" i="15"/>
  <c r="F503" i="15"/>
  <c r="I503" i="15"/>
  <c r="F504" i="15"/>
  <c r="I504" i="15"/>
  <c r="F505" i="15"/>
  <c r="I505" i="15"/>
  <c r="F506" i="15"/>
  <c r="I506" i="15"/>
  <c r="F507" i="15"/>
  <c r="I507" i="15"/>
  <c r="F508" i="15"/>
  <c r="I508" i="15"/>
  <c r="F509" i="15"/>
  <c r="I509" i="15"/>
  <c r="F510" i="15"/>
  <c r="I510" i="15"/>
  <c r="F511" i="15"/>
  <c r="I511" i="15"/>
  <c r="F512" i="15"/>
  <c r="I512" i="15"/>
  <c r="F513" i="15"/>
  <c r="I513" i="15"/>
  <c r="F514" i="15"/>
  <c r="I514" i="15"/>
  <c r="F515" i="15"/>
  <c r="I515" i="15"/>
  <c r="F516" i="15"/>
  <c r="I516" i="15"/>
  <c r="F517" i="15"/>
  <c r="I517" i="15"/>
  <c r="F518" i="15"/>
  <c r="I518" i="15"/>
  <c r="F519" i="15"/>
  <c r="I519" i="15"/>
  <c r="F520" i="15"/>
  <c r="I520" i="15"/>
  <c r="F521" i="15"/>
  <c r="I521" i="15"/>
  <c r="F522" i="15"/>
  <c r="I522" i="15"/>
  <c r="F523" i="15"/>
  <c r="I523" i="15"/>
  <c r="F524" i="15"/>
  <c r="I524" i="15"/>
  <c r="F525" i="15"/>
  <c r="I525" i="15"/>
  <c r="F526" i="15"/>
  <c r="I526" i="15"/>
  <c r="F527" i="15"/>
  <c r="I527" i="15"/>
  <c r="F528" i="15"/>
  <c r="I528" i="15"/>
  <c r="F529" i="15"/>
  <c r="I529" i="15"/>
  <c r="F530" i="15"/>
  <c r="I530" i="15"/>
  <c r="F531" i="15"/>
  <c r="I531" i="15"/>
  <c r="F532" i="15"/>
  <c r="I532" i="15"/>
  <c r="F533" i="15"/>
  <c r="I533" i="15"/>
  <c r="F534" i="15"/>
  <c r="I534" i="15"/>
  <c r="F535" i="15"/>
  <c r="I535" i="15"/>
  <c r="F536" i="15"/>
  <c r="I536" i="15"/>
  <c r="F537" i="15"/>
  <c r="I537" i="15"/>
  <c r="F538" i="15"/>
  <c r="I538" i="15"/>
  <c r="F539" i="15"/>
  <c r="I539" i="15"/>
  <c r="F540" i="15"/>
  <c r="I540" i="15"/>
  <c r="F541" i="15"/>
  <c r="I541" i="15"/>
  <c r="F542" i="15"/>
  <c r="I542" i="15"/>
  <c r="F543" i="15"/>
  <c r="I543" i="15"/>
  <c r="F544" i="15"/>
  <c r="I544" i="15"/>
  <c r="F545" i="15"/>
  <c r="I545" i="15"/>
  <c r="F546" i="15"/>
  <c r="I546" i="15"/>
  <c r="F547" i="15"/>
  <c r="I547" i="15"/>
  <c r="F548" i="15"/>
  <c r="I548" i="15"/>
  <c r="F549" i="15"/>
  <c r="I549" i="15"/>
  <c r="F550" i="15"/>
  <c r="I550" i="15"/>
  <c r="F551" i="15"/>
  <c r="I551" i="15"/>
  <c r="F552" i="15"/>
  <c r="I552" i="15"/>
  <c r="F553" i="15"/>
  <c r="I553" i="15"/>
  <c r="F554" i="15"/>
  <c r="I554" i="15"/>
  <c r="F555" i="15"/>
  <c r="I555" i="15"/>
  <c r="F556" i="15"/>
  <c r="I556" i="15"/>
  <c r="F557" i="15"/>
  <c r="I557" i="15"/>
  <c r="F558" i="15"/>
  <c r="I558" i="15"/>
  <c r="F559" i="15"/>
  <c r="I559" i="15"/>
  <c r="F560" i="15"/>
  <c r="I560" i="15"/>
  <c r="F561" i="15"/>
  <c r="I561" i="15"/>
  <c r="F562" i="15"/>
  <c r="I562" i="15"/>
  <c r="F563" i="15"/>
  <c r="I563" i="15"/>
  <c r="F564" i="15"/>
  <c r="I564" i="15"/>
  <c r="F565" i="15"/>
  <c r="I565" i="15"/>
  <c r="F566" i="15"/>
  <c r="I566" i="15"/>
  <c r="F567" i="15"/>
  <c r="I567" i="15"/>
  <c r="F568" i="15"/>
  <c r="I568" i="15"/>
  <c r="F569" i="15"/>
  <c r="I569" i="15"/>
  <c r="F570" i="15"/>
  <c r="I570" i="15"/>
  <c r="F571" i="15"/>
  <c r="I571" i="15"/>
  <c r="F572" i="15"/>
  <c r="I572" i="15"/>
  <c r="F573" i="15"/>
  <c r="I573" i="15"/>
  <c r="F574" i="15"/>
  <c r="I574" i="15"/>
  <c r="F575" i="15"/>
  <c r="I575" i="15"/>
  <c r="F576" i="15"/>
  <c r="I576" i="15"/>
  <c r="F577" i="15"/>
  <c r="I577" i="15"/>
  <c r="F578" i="15"/>
  <c r="I578" i="15"/>
  <c r="F579" i="15"/>
  <c r="I579" i="15"/>
  <c r="F580" i="15"/>
  <c r="I580" i="15"/>
  <c r="F581" i="15"/>
  <c r="I581" i="15"/>
  <c r="F582" i="15"/>
  <c r="I582" i="15"/>
  <c r="F583" i="15"/>
  <c r="I583" i="15"/>
  <c r="F584" i="15"/>
  <c r="I584" i="15"/>
  <c r="F585" i="15"/>
  <c r="I585" i="15"/>
  <c r="F586" i="15"/>
  <c r="I586" i="15"/>
  <c r="F587" i="15"/>
  <c r="I587" i="15"/>
  <c r="F588" i="15"/>
  <c r="I588" i="15"/>
  <c r="F589" i="15"/>
  <c r="I589" i="15"/>
  <c r="F590" i="15"/>
  <c r="I590" i="15"/>
  <c r="F591" i="15"/>
  <c r="I591" i="15"/>
  <c r="F592" i="15"/>
  <c r="I592" i="15"/>
  <c r="F593" i="15"/>
  <c r="I593" i="15"/>
  <c r="F594" i="15"/>
  <c r="I594" i="15"/>
  <c r="F595" i="15"/>
  <c r="I595" i="15"/>
  <c r="F596" i="15"/>
  <c r="I596" i="15"/>
  <c r="F597" i="15"/>
  <c r="I597" i="15"/>
  <c r="F598" i="15"/>
  <c r="I598" i="15"/>
  <c r="F599" i="15"/>
  <c r="I599" i="15"/>
  <c r="F600" i="15"/>
  <c r="I600" i="15"/>
  <c r="F601" i="15"/>
  <c r="I601" i="15"/>
  <c r="F602" i="15"/>
  <c r="I602" i="15"/>
  <c r="F603" i="15"/>
  <c r="I603" i="15"/>
  <c r="F604" i="15"/>
  <c r="I604" i="15"/>
  <c r="F605" i="15"/>
  <c r="I605" i="15"/>
  <c r="F606" i="15"/>
  <c r="I606" i="15"/>
  <c r="F607" i="15"/>
  <c r="I607" i="15"/>
  <c r="F608" i="15"/>
  <c r="I608" i="15"/>
  <c r="F609" i="15"/>
  <c r="I609" i="15"/>
  <c r="F610" i="15"/>
  <c r="I610" i="15"/>
  <c r="F611" i="15"/>
  <c r="I611" i="15"/>
  <c r="F612" i="15"/>
  <c r="I612" i="15"/>
  <c r="F613" i="15"/>
  <c r="I613" i="15"/>
  <c r="F614" i="15"/>
  <c r="I614" i="15"/>
  <c r="F615" i="15"/>
  <c r="I615" i="15"/>
  <c r="F616" i="15"/>
  <c r="I616" i="15"/>
  <c r="F617" i="15"/>
  <c r="I617" i="15"/>
  <c r="F618" i="15"/>
  <c r="I618" i="15"/>
  <c r="F619" i="15"/>
  <c r="I619" i="15"/>
  <c r="F620" i="15"/>
  <c r="I620" i="15"/>
  <c r="F621" i="15"/>
  <c r="I621" i="15"/>
  <c r="F622" i="15"/>
  <c r="I622" i="15"/>
  <c r="F623" i="15"/>
  <c r="I623" i="15"/>
  <c r="F624" i="15"/>
  <c r="I624" i="15"/>
  <c r="F625" i="15"/>
  <c r="I625" i="15"/>
  <c r="F626" i="15"/>
  <c r="I626" i="15"/>
  <c r="F627" i="15"/>
  <c r="I627" i="15"/>
  <c r="F628" i="15"/>
  <c r="I628" i="15"/>
  <c r="F629" i="15"/>
  <c r="I629" i="15"/>
  <c r="F630" i="15"/>
  <c r="I630" i="15"/>
  <c r="F631" i="15"/>
  <c r="I631" i="15"/>
  <c r="F632" i="15"/>
  <c r="I632" i="15"/>
  <c r="F633" i="15"/>
  <c r="I633" i="15"/>
  <c r="F634" i="15"/>
  <c r="I634" i="15"/>
  <c r="F635" i="15"/>
  <c r="I635" i="15"/>
  <c r="F636" i="15"/>
  <c r="I636" i="15"/>
  <c r="F637" i="15"/>
  <c r="I637" i="15"/>
  <c r="F638" i="15"/>
  <c r="I638" i="15"/>
  <c r="F639" i="15"/>
  <c r="I639" i="15"/>
  <c r="F640" i="15"/>
  <c r="I640" i="15"/>
  <c r="F641" i="15"/>
  <c r="I641" i="15"/>
  <c r="F642" i="15"/>
  <c r="I642" i="15"/>
  <c r="F643" i="15"/>
  <c r="I643" i="15"/>
  <c r="F644" i="15"/>
  <c r="I644" i="15"/>
  <c r="F645" i="15"/>
  <c r="I645" i="15"/>
  <c r="F646" i="15"/>
  <c r="I646" i="15"/>
  <c r="F647" i="15"/>
  <c r="I647" i="15"/>
  <c r="F648" i="15"/>
  <c r="I648" i="15"/>
  <c r="F649" i="15"/>
  <c r="I649" i="15"/>
  <c r="F650" i="15"/>
  <c r="I650" i="15"/>
  <c r="F651" i="15"/>
  <c r="I651" i="15"/>
  <c r="F652" i="15"/>
  <c r="I652" i="15"/>
  <c r="F653" i="15"/>
  <c r="I653" i="15"/>
  <c r="F654" i="15"/>
  <c r="I654" i="15"/>
  <c r="F655" i="15"/>
  <c r="I655" i="15"/>
  <c r="F656" i="15"/>
  <c r="I656" i="15"/>
  <c r="F657" i="15"/>
  <c r="I657" i="15"/>
  <c r="F658" i="15"/>
  <c r="I658" i="15"/>
  <c r="F659" i="15"/>
  <c r="I659" i="15"/>
  <c r="F660" i="15"/>
  <c r="I660" i="15"/>
  <c r="F661" i="15"/>
  <c r="I661" i="15"/>
  <c r="F662" i="15"/>
  <c r="I662" i="15"/>
  <c r="F663" i="15"/>
  <c r="I663" i="15"/>
  <c r="F664" i="15"/>
  <c r="I664" i="15"/>
  <c r="F665" i="15"/>
  <c r="I665" i="15"/>
  <c r="F666" i="15"/>
  <c r="I666" i="15"/>
  <c r="F667" i="15"/>
  <c r="I667" i="15"/>
  <c r="F668" i="15"/>
  <c r="I668" i="15"/>
  <c r="F669" i="15"/>
  <c r="I669" i="15"/>
  <c r="F670" i="15"/>
  <c r="I670" i="15"/>
  <c r="F671" i="15"/>
  <c r="I671" i="15"/>
  <c r="F672" i="15"/>
  <c r="I672" i="15"/>
  <c r="F673" i="15"/>
  <c r="I673" i="15"/>
  <c r="F674" i="15"/>
  <c r="I674" i="15"/>
  <c r="F675" i="15"/>
  <c r="I675" i="15"/>
  <c r="F676" i="15"/>
  <c r="I676" i="15"/>
  <c r="F677" i="15"/>
  <c r="I677" i="15"/>
  <c r="F678" i="15"/>
  <c r="I678" i="15"/>
  <c r="F679" i="15"/>
  <c r="I679" i="15"/>
  <c r="F680" i="15"/>
  <c r="I680" i="15"/>
  <c r="F681" i="15"/>
  <c r="I681" i="15"/>
  <c r="F682" i="15"/>
  <c r="I682" i="15"/>
  <c r="F683" i="15"/>
  <c r="I683" i="15"/>
  <c r="F684" i="15"/>
  <c r="I684" i="15"/>
  <c r="F685" i="15"/>
  <c r="I685" i="15"/>
  <c r="F686" i="15"/>
  <c r="I686" i="15"/>
  <c r="F687" i="15"/>
  <c r="I687" i="15"/>
  <c r="F688" i="15"/>
  <c r="I688" i="15"/>
  <c r="F689" i="15"/>
  <c r="I689" i="15"/>
  <c r="F690" i="15"/>
  <c r="I690" i="15"/>
  <c r="F691" i="15"/>
  <c r="I691" i="15"/>
  <c r="F692" i="15"/>
  <c r="I692" i="15"/>
  <c r="F693" i="15"/>
  <c r="I693" i="15"/>
  <c r="F694" i="15"/>
  <c r="I694" i="15"/>
  <c r="F695" i="15"/>
  <c r="I695" i="15"/>
  <c r="F696" i="15"/>
  <c r="I696" i="15"/>
  <c r="F697" i="15"/>
  <c r="I697" i="15"/>
  <c r="F698" i="15"/>
  <c r="I698" i="15"/>
  <c r="F699" i="15"/>
  <c r="I699" i="15"/>
  <c r="F700" i="15"/>
  <c r="I700" i="15"/>
  <c r="F701" i="15"/>
  <c r="I701" i="15"/>
  <c r="F702" i="15"/>
  <c r="I702" i="15"/>
  <c r="F703" i="15"/>
  <c r="I703" i="15"/>
  <c r="F704" i="15"/>
  <c r="I704" i="15"/>
  <c r="F705" i="15"/>
  <c r="I705" i="15"/>
  <c r="F706" i="15"/>
  <c r="I706" i="15"/>
  <c r="F707" i="15"/>
  <c r="I707" i="15"/>
  <c r="F708" i="15"/>
  <c r="I708" i="15"/>
  <c r="F709" i="15"/>
  <c r="I709" i="15"/>
  <c r="F710" i="15"/>
  <c r="I710" i="15"/>
  <c r="F711" i="15"/>
  <c r="I711" i="15"/>
  <c r="F712" i="15"/>
  <c r="I712" i="15"/>
  <c r="F713" i="15"/>
  <c r="I713" i="15"/>
  <c r="F714" i="15"/>
  <c r="I714" i="15"/>
  <c r="F715" i="15"/>
  <c r="I715" i="15"/>
  <c r="F716" i="15"/>
  <c r="I716" i="15"/>
  <c r="F717" i="15"/>
  <c r="I717" i="15"/>
  <c r="F718" i="15"/>
  <c r="I718" i="15"/>
  <c r="F719" i="15"/>
  <c r="I719" i="15"/>
  <c r="F720" i="15"/>
  <c r="I720" i="15"/>
  <c r="F721" i="15"/>
  <c r="I721" i="15"/>
  <c r="F722" i="15"/>
  <c r="I722" i="15"/>
  <c r="F723" i="15"/>
  <c r="I723" i="15"/>
  <c r="F724" i="15"/>
  <c r="I724" i="15"/>
  <c r="F725" i="15"/>
  <c r="I725" i="15"/>
  <c r="F726" i="15"/>
  <c r="I726" i="15"/>
  <c r="F727" i="15"/>
  <c r="I727" i="15"/>
  <c r="F728" i="15"/>
  <c r="I728" i="15"/>
  <c r="F729" i="15"/>
  <c r="I729" i="15"/>
  <c r="F730" i="15"/>
  <c r="I730" i="15"/>
  <c r="F731" i="15"/>
  <c r="I731" i="15"/>
  <c r="F732" i="15"/>
  <c r="I732" i="15"/>
  <c r="F733" i="15"/>
  <c r="I733" i="15"/>
  <c r="F734" i="15"/>
  <c r="I734" i="15"/>
  <c r="F735" i="15"/>
  <c r="I735" i="15"/>
  <c r="F736" i="15"/>
  <c r="I736" i="15"/>
  <c r="F737" i="15"/>
  <c r="I737" i="15"/>
  <c r="F738" i="15"/>
  <c r="I738" i="15"/>
  <c r="F739" i="15"/>
  <c r="I739" i="15"/>
  <c r="F740" i="15"/>
  <c r="I740" i="15"/>
  <c r="F741" i="15"/>
  <c r="I741" i="15"/>
  <c r="F742" i="15"/>
  <c r="I742" i="15"/>
  <c r="F743" i="15"/>
  <c r="I743" i="15"/>
  <c r="F744" i="15"/>
  <c r="I744" i="15"/>
  <c r="F745" i="15"/>
  <c r="I745" i="15"/>
  <c r="F746" i="15"/>
  <c r="I746" i="15"/>
  <c r="F747" i="15"/>
  <c r="I747" i="15"/>
  <c r="F748" i="15"/>
  <c r="I748" i="15"/>
  <c r="F749" i="15"/>
  <c r="I749" i="15"/>
  <c r="F750" i="15"/>
  <c r="I750" i="15"/>
  <c r="F751" i="15"/>
  <c r="I751" i="15"/>
  <c r="F752" i="15"/>
  <c r="I752" i="15"/>
  <c r="F753" i="15"/>
  <c r="I753" i="15"/>
  <c r="F754" i="15"/>
  <c r="I754" i="15"/>
  <c r="F755" i="15"/>
  <c r="I755" i="15"/>
  <c r="F756" i="15"/>
  <c r="I756" i="15"/>
  <c r="F757" i="15"/>
  <c r="I757" i="15"/>
  <c r="F758" i="15"/>
  <c r="I758" i="15"/>
  <c r="F759" i="15"/>
  <c r="I759" i="15"/>
  <c r="F760" i="15"/>
  <c r="I760" i="15"/>
  <c r="F761" i="15"/>
  <c r="I761" i="15"/>
  <c r="F762" i="15"/>
  <c r="I762" i="15"/>
  <c r="F763" i="15"/>
  <c r="I763" i="15"/>
  <c r="F764" i="15"/>
  <c r="I764" i="15"/>
  <c r="F765" i="15"/>
  <c r="I765" i="15"/>
  <c r="F766" i="15"/>
  <c r="I766" i="15"/>
  <c r="F767" i="15"/>
  <c r="I767" i="15"/>
  <c r="F768" i="15"/>
  <c r="I768" i="15"/>
  <c r="F769" i="15"/>
  <c r="I769" i="15"/>
  <c r="F770" i="15"/>
  <c r="I770" i="15"/>
  <c r="F771" i="15"/>
  <c r="I771" i="15"/>
  <c r="F772" i="15"/>
  <c r="I772" i="15"/>
  <c r="F773" i="15"/>
  <c r="I773" i="15"/>
  <c r="F774" i="15"/>
  <c r="I774" i="15"/>
  <c r="F775" i="15"/>
  <c r="I775" i="15"/>
  <c r="F776" i="15"/>
  <c r="I776" i="15"/>
  <c r="F777" i="15"/>
  <c r="I777" i="15"/>
  <c r="F778" i="15"/>
  <c r="I778" i="15"/>
  <c r="F779" i="15"/>
  <c r="I779" i="15"/>
  <c r="F780" i="15"/>
  <c r="I780" i="15"/>
  <c r="F781" i="15"/>
  <c r="I781" i="15"/>
  <c r="F782" i="15"/>
  <c r="I782" i="15"/>
  <c r="F783" i="15"/>
  <c r="I783" i="15"/>
  <c r="F784" i="15"/>
  <c r="I784" i="15"/>
  <c r="F785" i="15"/>
  <c r="I785" i="15"/>
  <c r="F786" i="15"/>
  <c r="I786" i="15"/>
  <c r="F787" i="15"/>
  <c r="I787" i="15"/>
  <c r="F788" i="15"/>
  <c r="I788" i="15"/>
  <c r="F789" i="15"/>
  <c r="I789" i="15"/>
  <c r="F790" i="15"/>
  <c r="I790" i="15"/>
  <c r="F791" i="15"/>
  <c r="I791" i="15"/>
  <c r="F792" i="15"/>
  <c r="I792" i="15"/>
  <c r="F793" i="15"/>
  <c r="I793" i="15"/>
  <c r="F794" i="15"/>
  <c r="I794" i="15"/>
  <c r="F795" i="15"/>
  <c r="I795" i="15"/>
  <c r="F796" i="15"/>
  <c r="I796" i="15"/>
  <c r="F797" i="15"/>
  <c r="I797" i="15"/>
  <c r="F798" i="15"/>
  <c r="I798" i="15"/>
  <c r="F799" i="15"/>
  <c r="I799" i="15"/>
  <c r="F800" i="15"/>
  <c r="I800" i="15"/>
  <c r="F801" i="15"/>
  <c r="I801" i="15"/>
  <c r="F802" i="15"/>
  <c r="I802" i="15"/>
  <c r="F803" i="15"/>
  <c r="I803" i="15"/>
  <c r="F804" i="15"/>
  <c r="I804" i="15"/>
  <c r="F805" i="15"/>
  <c r="I805" i="15"/>
  <c r="F806" i="15"/>
  <c r="I806" i="15"/>
  <c r="F807" i="15"/>
  <c r="I807" i="15"/>
  <c r="F808" i="15"/>
  <c r="I808" i="15"/>
  <c r="F809" i="15"/>
  <c r="I809" i="15"/>
  <c r="F810" i="15"/>
  <c r="I810" i="15"/>
  <c r="F811" i="15"/>
  <c r="I811" i="15"/>
  <c r="F812" i="15"/>
  <c r="I812" i="15"/>
  <c r="F813" i="15"/>
  <c r="I813" i="15"/>
  <c r="F814" i="15"/>
  <c r="I814" i="15"/>
  <c r="F815" i="15"/>
  <c r="I815" i="15"/>
  <c r="F816" i="15"/>
  <c r="I816" i="15"/>
  <c r="F817" i="15"/>
  <c r="I817" i="15"/>
  <c r="F818" i="15"/>
  <c r="I818" i="15"/>
  <c r="F819" i="15"/>
  <c r="I819" i="15"/>
  <c r="F820" i="15"/>
  <c r="I820" i="15"/>
  <c r="F821" i="15"/>
  <c r="I821" i="15"/>
  <c r="F822" i="15"/>
  <c r="I822" i="15"/>
  <c r="F823" i="15"/>
  <c r="I823" i="15"/>
  <c r="F824" i="15"/>
  <c r="I824" i="15"/>
  <c r="F825" i="15"/>
  <c r="I825" i="15"/>
  <c r="F826" i="15"/>
  <c r="I826" i="15"/>
  <c r="F827" i="15"/>
  <c r="I827" i="15"/>
  <c r="F828" i="15"/>
  <c r="I828" i="15"/>
  <c r="F829" i="15"/>
  <c r="I829" i="15"/>
  <c r="F830" i="15"/>
  <c r="I830" i="15"/>
  <c r="F831" i="15"/>
  <c r="I831" i="15"/>
  <c r="F832" i="15"/>
  <c r="I832" i="15"/>
  <c r="F833" i="15"/>
  <c r="I833" i="15"/>
  <c r="F834" i="15"/>
  <c r="I834" i="15"/>
  <c r="F835" i="15"/>
  <c r="I835" i="15"/>
  <c r="F836" i="15"/>
  <c r="I836" i="15"/>
  <c r="F837" i="15"/>
  <c r="I837" i="15"/>
  <c r="F838" i="15"/>
  <c r="I838" i="15"/>
  <c r="F839" i="15"/>
  <c r="I839" i="15"/>
  <c r="F840" i="15"/>
  <c r="I840" i="15"/>
  <c r="F841" i="15"/>
  <c r="I841" i="15"/>
  <c r="F842" i="15"/>
  <c r="I842" i="15"/>
  <c r="F843" i="15"/>
  <c r="I843" i="15"/>
  <c r="F844" i="15"/>
  <c r="I844" i="15"/>
  <c r="F845" i="15"/>
  <c r="I845" i="15"/>
  <c r="F846" i="15"/>
  <c r="I846" i="15"/>
  <c r="F847" i="15"/>
  <c r="I847" i="15"/>
  <c r="F848" i="15"/>
  <c r="I848" i="15"/>
  <c r="F849" i="15"/>
  <c r="I849" i="15"/>
  <c r="F850" i="15"/>
  <c r="I850" i="15"/>
  <c r="F851" i="15"/>
  <c r="I851" i="15"/>
  <c r="F852" i="15"/>
  <c r="I852" i="15"/>
  <c r="F853" i="15"/>
  <c r="I853" i="15"/>
  <c r="F854" i="15"/>
  <c r="I854" i="15"/>
  <c r="F855" i="15"/>
  <c r="I855" i="15"/>
  <c r="F856" i="15"/>
  <c r="I856" i="15"/>
  <c r="F857" i="15"/>
  <c r="I857" i="15"/>
  <c r="F858" i="15"/>
  <c r="I858" i="15"/>
  <c r="F859" i="15"/>
  <c r="I859" i="15"/>
  <c r="F860" i="15"/>
  <c r="I860" i="15"/>
  <c r="F861" i="15"/>
  <c r="I861" i="15"/>
  <c r="F862" i="15"/>
  <c r="I862" i="15"/>
  <c r="F863" i="15"/>
  <c r="I863" i="15"/>
  <c r="F864" i="15"/>
  <c r="I864" i="15"/>
  <c r="F865" i="15"/>
  <c r="I865" i="15"/>
  <c r="F866" i="15"/>
  <c r="I866" i="15"/>
  <c r="F867" i="15"/>
  <c r="I867" i="15"/>
  <c r="F868" i="15"/>
  <c r="I868" i="15"/>
  <c r="F869" i="15"/>
  <c r="I869" i="15"/>
  <c r="F870" i="15"/>
  <c r="I870" i="15"/>
  <c r="F871" i="15"/>
  <c r="I871" i="15"/>
  <c r="F872" i="15"/>
  <c r="I872" i="15"/>
  <c r="F873" i="15"/>
  <c r="I873" i="15"/>
  <c r="F874" i="15"/>
  <c r="I874" i="15"/>
  <c r="F875" i="15"/>
  <c r="I875" i="15"/>
  <c r="F876" i="15"/>
  <c r="I876" i="15"/>
  <c r="F877" i="15"/>
  <c r="I877" i="15"/>
  <c r="F878" i="15"/>
  <c r="I878" i="15"/>
  <c r="F879" i="15"/>
  <c r="I879" i="15"/>
  <c r="F880" i="15"/>
  <c r="I880" i="15"/>
  <c r="F881" i="15"/>
  <c r="I881" i="15"/>
  <c r="F882" i="15"/>
  <c r="I882" i="15"/>
  <c r="F883" i="15"/>
  <c r="I883" i="15"/>
  <c r="F884" i="15"/>
  <c r="I884" i="15"/>
  <c r="F885" i="15"/>
  <c r="I885" i="15"/>
  <c r="F886" i="15"/>
  <c r="I886" i="15"/>
  <c r="F887" i="15"/>
  <c r="I887" i="15"/>
  <c r="F888" i="15"/>
  <c r="I888" i="15"/>
  <c r="F889" i="15"/>
  <c r="I889" i="15"/>
  <c r="F890" i="15"/>
  <c r="I890" i="15"/>
  <c r="F891" i="15"/>
  <c r="I891" i="15"/>
  <c r="F892" i="15"/>
  <c r="I892" i="15"/>
  <c r="F893" i="15"/>
  <c r="I893" i="15"/>
  <c r="F894" i="15"/>
  <c r="I894" i="15"/>
  <c r="F895" i="15"/>
  <c r="I895" i="15"/>
  <c r="F896" i="15"/>
  <c r="I896" i="15"/>
  <c r="F897" i="15"/>
  <c r="I897" i="15"/>
  <c r="F898" i="15"/>
  <c r="I898" i="15"/>
  <c r="F899" i="15"/>
  <c r="I899" i="15"/>
  <c r="F900" i="15"/>
  <c r="I900" i="15"/>
  <c r="F901" i="15"/>
  <c r="I901" i="15"/>
  <c r="F902" i="15"/>
  <c r="I902" i="15"/>
  <c r="F903" i="15"/>
  <c r="I903" i="15"/>
  <c r="F904" i="15"/>
  <c r="I904" i="15"/>
  <c r="F905" i="15"/>
  <c r="I905" i="15"/>
  <c r="F906" i="15"/>
  <c r="I906" i="15"/>
  <c r="F907" i="15"/>
  <c r="I907" i="15"/>
  <c r="F908" i="15"/>
  <c r="I908" i="15"/>
  <c r="F909" i="15"/>
  <c r="I909" i="15"/>
  <c r="F910" i="15"/>
  <c r="I910" i="15"/>
  <c r="F911" i="15"/>
  <c r="I911" i="15"/>
  <c r="F912" i="15"/>
  <c r="I912" i="15"/>
  <c r="F913" i="15"/>
  <c r="I913" i="15"/>
  <c r="F914" i="15"/>
  <c r="I914" i="15"/>
  <c r="F915" i="15"/>
  <c r="I915" i="15"/>
  <c r="F916" i="15"/>
  <c r="I916" i="15"/>
  <c r="F917" i="15"/>
  <c r="I917" i="15"/>
  <c r="F918" i="15"/>
  <c r="I918" i="15"/>
  <c r="F919" i="15"/>
  <c r="I919" i="15"/>
  <c r="F920" i="15"/>
  <c r="I920" i="15"/>
  <c r="F921" i="15"/>
  <c r="I921" i="15"/>
  <c r="F922" i="15"/>
  <c r="I922" i="15"/>
  <c r="F923" i="15"/>
  <c r="I923" i="15"/>
  <c r="F924" i="15"/>
  <c r="I924" i="15"/>
  <c r="F925" i="15"/>
  <c r="I925" i="15"/>
  <c r="F926" i="15"/>
  <c r="I926" i="15"/>
  <c r="F927" i="15"/>
  <c r="I927" i="15"/>
  <c r="F928" i="15"/>
  <c r="I928" i="15"/>
  <c r="F929" i="15"/>
  <c r="I929" i="15"/>
  <c r="F930" i="15"/>
  <c r="I930" i="15"/>
  <c r="F931" i="15"/>
  <c r="I931" i="15"/>
  <c r="F932" i="15"/>
  <c r="I932" i="15"/>
  <c r="F933" i="15"/>
  <c r="I933" i="15"/>
  <c r="F934" i="15"/>
  <c r="I934" i="15"/>
  <c r="F935" i="15"/>
  <c r="I935" i="15"/>
  <c r="F936" i="15"/>
  <c r="I936" i="15"/>
  <c r="F937" i="15"/>
  <c r="I937" i="15"/>
  <c r="F938" i="15"/>
  <c r="I938" i="15"/>
  <c r="F939" i="15"/>
  <c r="I939" i="15"/>
  <c r="F940" i="15"/>
  <c r="I940" i="15"/>
  <c r="F941" i="15"/>
  <c r="I941" i="15"/>
  <c r="F942" i="15"/>
  <c r="I942" i="15"/>
  <c r="F943" i="15"/>
  <c r="I943" i="15"/>
  <c r="F944" i="15"/>
  <c r="I944" i="15"/>
  <c r="F945" i="15"/>
  <c r="I945" i="15"/>
  <c r="F946" i="15"/>
  <c r="I946" i="15"/>
  <c r="F947" i="15"/>
  <c r="I947" i="15"/>
  <c r="F948" i="15"/>
  <c r="I948" i="15"/>
  <c r="F949" i="15"/>
  <c r="I949" i="15"/>
  <c r="F950" i="15"/>
  <c r="I950" i="15"/>
  <c r="F951" i="15"/>
  <c r="I951" i="15"/>
  <c r="F952" i="15"/>
  <c r="I952" i="15"/>
  <c r="F953" i="15"/>
  <c r="I953" i="15"/>
  <c r="F954" i="15"/>
  <c r="I954" i="15"/>
  <c r="F955" i="15"/>
  <c r="I955" i="15"/>
  <c r="F956" i="15"/>
  <c r="I956" i="15"/>
  <c r="F957" i="15"/>
  <c r="I957" i="15"/>
  <c r="F958" i="15"/>
  <c r="I958" i="15"/>
  <c r="F959" i="15"/>
  <c r="I959" i="15"/>
  <c r="F960" i="15"/>
  <c r="I960" i="15"/>
  <c r="F961" i="15"/>
  <c r="I961" i="15"/>
  <c r="F962" i="15"/>
  <c r="I962" i="15"/>
  <c r="F963" i="15"/>
  <c r="I963" i="15"/>
  <c r="F964" i="15"/>
  <c r="I964" i="15"/>
  <c r="F965" i="15"/>
  <c r="I965" i="15"/>
  <c r="F966" i="15"/>
  <c r="I966" i="15"/>
  <c r="F967" i="15"/>
  <c r="I967" i="15"/>
  <c r="F968" i="15"/>
  <c r="I968" i="15"/>
  <c r="F969" i="15"/>
  <c r="I969" i="15"/>
  <c r="F970" i="15"/>
  <c r="I970" i="15"/>
  <c r="F971" i="15"/>
  <c r="I971" i="15"/>
  <c r="F972" i="15"/>
  <c r="I972" i="15"/>
  <c r="F973" i="15"/>
  <c r="I973" i="15"/>
  <c r="F974" i="15"/>
  <c r="I974" i="15"/>
  <c r="F975" i="15"/>
  <c r="I975" i="15"/>
  <c r="N975" i="15" s="1"/>
  <c r="F976" i="15"/>
  <c r="I976" i="15"/>
  <c r="F977" i="15"/>
  <c r="I977" i="15"/>
  <c r="F978" i="15"/>
  <c r="I978" i="15"/>
  <c r="F979" i="15"/>
  <c r="I979" i="15"/>
  <c r="F980" i="15"/>
  <c r="I980" i="15"/>
  <c r="F981" i="15"/>
  <c r="I981" i="15"/>
  <c r="F982" i="15"/>
  <c r="I982" i="15"/>
  <c r="F983" i="15"/>
  <c r="I983" i="15"/>
  <c r="F984" i="15"/>
  <c r="I984" i="15"/>
  <c r="F985" i="15"/>
  <c r="I985" i="15"/>
  <c r="F986" i="15"/>
  <c r="I986" i="15"/>
  <c r="F987" i="15"/>
  <c r="I987" i="15"/>
  <c r="F988" i="15"/>
  <c r="I988" i="15"/>
  <c r="F989" i="15"/>
  <c r="I989" i="15"/>
  <c r="F990" i="15"/>
  <c r="I990" i="15"/>
  <c r="F991" i="15"/>
  <c r="I991" i="15"/>
  <c r="F992" i="15"/>
  <c r="I992" i="15"/>
  <c r="F993" i="15"/>
  <c r="I993" i="15"/>
  <c r="F994" i="15"/>
  <c r="I994" i="15"/>
  <c r="F995" i="15"/>
  <c r="I995" i="15"/>
  <c r="F996" i="15"/>
  <c r="I996" i="15"/>
  <c r="F997" i="15"/>
  <c r="I997" i="15"/>
  <c r="F998" i="15"/>
  <c r="I998" i="15"/>
  <c r="F999" i="15"/>
  <c r="I999" i="15"/>
  <c r="F1000" i="15"/>
  <c r="I1000" i="15"/>
  <c r="F1001" i="15"/>
  <c r="I1001" i="15"/>
  <c r="F1002" i="15"/>
  <c r="I1002" i="15"/>
  <c r="F1003" i="15"/>
  <c r="I1003" i="15"/>
  <c r="N6" i="15"/>
  <c r="H31" i="15" l="1"/>
  <c r="L2" i="15"/>
  <c r="K1" i="15"/>
  <c r="H7" i="15"/>
  <c r="M2" i="15"/>
  <c r="H8" i="15"/>
  <c r="H9" i="15"/>
  <c r="L4" i="15"/>
  <c r="M4" i="15"/>
  <c r="L3" i="15"/>
  <c r="M3" i="15"/>
  <c r="H47" i="15"/>
  <c r="H27" i="15"/>
  <c r="H12" i="15"/>
  <c r="H51" i="15"/>
  <c r="H35" i="15"/>
  <c r="H14" i="15"/>
  <c r="H11" i="15"/>
  <c r="H13" i="15"/>
  <c r="H20" i="15"/>
  <c r="H19" i="15"/>
  <c r="H18" i="15"/>
  <c r="H17" i="15"/>
  <c r="H16" i="15"/>
  <c r="H15" i="15"/>
  <c r="H10" i="15"/>
  <c r="H114" i="15"/>
  <c r="H372" i="15"/>
  <c r="H544" i="15"/>
  <c r="H561" i="15"/>
  <c r="H580" i="15"/>
  <c r="H756" i="15"/>
  <c r="H459" i="15"/>
  <c r="H465" i="15"/>
  <c r="H469" i="15"/>
  <c r="H473" i="15"/>
  <c r="H485" i="15"/>
  <c r="H525" i="15"/>
  <c r="H59" i="15"/>
  <c r="H196" i="15"/>
  <c r="H253" i="15"/>
  <c r="H290" i="15"/>
  <c r="H298" i="15"/>
  <c r="H306" i="15"/>
  <c r="H314" i="15"/>
  <c r="H338" i="15"/>
  <c r="H346" i="15"/>
  <c r="H486" i="15"/>
  <c r="H518" i="15"/>
  <c r="H691" i="15"/>
  <c r="H362" i="15"/>
  <c r="H392" i="15"/>
  <c r="H565" i="15"/>
  <c r="H767" i="15"/>
  <c r="H856" i="15"/>
  <c r="H873" i="15"/>
  <c r="H294" i="15"/>
  <c r="H608" i="15"/>
  <c r="H616" i="15"/>
  <c r="H201" i="15"/>
  <c r="H281" i="15"/>
  <c r="H316" i="15"/>
  <c r="H330" i="15"/>
  <c r="H340" i="15"/>
  <c r="H350" i="15"/>
  <c r="H388" i="15"/>
  <c r="H99" i="15"/>
  <c r="H83" i="15"/>
  <c r="H90" i="15"/>
  <c r="H102" i="15"/>
  <c r="H106" i="15"/>
  <c r="H200" i="15"/>
  <c r="H101" i="15"/>
  <c r="H105" i="15"/>
  <c r="H168" i="15"/>
  <c r="H217" i="15"/>
  <c r="H763" i="15"/>
  <c r="H775" i="15"/>
  <c r="H839" i="15"/>
  <c r="H897" i="15"/>
  <c r="H436" i="15"/>
  <c r="H548" i="15"/>
  <c r="H569" i="15"/>
  <c r="H589" i="15"/>
  <c r="H592" i="15"/>
  <c r="H612" i="15"/>
  <c r="H750" i="15"/>
  <c r="H771" i="15"/>
  <c r="H869" i="15"/>
  <c r="H872" i="15"/>
  <c r="H265" i="15"/>
  <c r="H318" i="15"/>
  <c r="H370" i="15"/>
  <c r="H384" i="15"/>
  <c r="H540" i="15"/>
  <c r="H557" i="15"/>
  <c r="H572" i="15"/>
  <c r="H746" i="15"/>
  <c r="H844" i="15"/>
  <c r="H849" i="15"/>
  <c r="H742" i="15"/>
  <c r="H770" i="15"/>
  <c r="H532" i="15"/>
  <c r="H753" i="15"/>
  <c r="H881" i="15"/>
  <c r="H226" i="15"/>
  <c r="H676" i="15"/>
  <c r="H677" i="15"/>
  <c r="H810" i="15"/>
  <c r="H493" i="15"/>
  <c r="H578" i="15"/>
  <c r="H427" i="15"/>
  <c r="H864" i="15"/>
  <c r="H941" i="15"/>
  <c r="H861" i="15"/>
  <c r="H917" i="15"/>
  <c r="H198" i="15"/>
  <c r="H913" i="15"/>
  <c r="H940" i="15"/>
  <c r="H976" i="15"/>
  <c r="H916" i="15"/>
  <c r="H952" i="15"/>
  <c r="H283" i="15"/>
  <c r="H889" i="15"/>
  <c r="H999" i="15"/>
  <c r="H836" i="15"/>
  <c r="H855" i="15"/>
  <c r="H876" i="15"/>
  <c r="H921" i="15"/>
  <c r="H997" i="15"/>
  <c r="H404" i="15"/>
  <c r="H886" i="15"/>
  <c r="H631" i="15"/>
  <c r="H762" i="15"/>
  <c r="H773" i="15"/>
  <c r="H790" i="15"/>
  <c r="H812" i="15"/>
  <c r="H822" i="15"/>
  <c r="H830" i="15"/>
  <c r="H877" i="15"/>
  <c r="H909" i="15"/>
  <c r="H937" i="15"/>
  <c r="H403" i="15"/>
  <c r="H411" i="15"/>
  <c r="H498" i="15"/>
  <c r="H536" i="15"/>
  <c r="H663" i="15"/>
  <c r="H420" i="15"/>
  <c r="H780" i="15"/>
  <c r="H814" i="15"/>
  <c r="H393" i="15"/>
  <c r="H455" i="15"/>
  <c r="H846" i="15"/>
  <c r="H857" i="15"/>
  <c r="H868" i="15"/>
  <c r="H120" i="15"/>
  <c r="H397" i="15"/>
  <c r="H449" i="15"/>
  <c r="H800" i="15"/>
  <c r="H880" i="15"/>
  <c r="H451" i="15"/>
  <c r="H692" i="15"/>
  <c r="H786" i="15"/>
  <c r="H796" i="15"/>
  <c r="H920" i="15"/>
  <c r="H985" i="15"/>
  <c r="H996" i="15"/>
  <c r="H214" i="15"/>
  <c r="H264" i="15"/>
  <c r="H400" i="15"/>
  <c r="H606" i="15"/>
  <c r="H778" i="15"/>
  <c r="H792" i="15"/>
  <c r="H853" i="15"/>
  <c r="H965" i="15"/>
  <c r="H969" i="15"/>
  <c r="H121" i="15"/>
  <c r="H443" i="15"/>
  <c r="H496" i="15"/>
  <c r="H702" i="15"/>
  <c r="H716" i="15"/>
  <c r="H871" i="15"/>
  <c r="H888" i="15"/>
  <c r="H908" i="15"/>
  <c r="H953" i="15"/>
  <c r="H977" i="15"/>
  <c r="H998" i="15"/>
  <c r="H408" i="15"/>
  <c r="H424" i="15"/>
  <c r="H478" i="15"/>
  <c r="H535" i="15"/>
  <c r="H648" i="15"/>
  <c r="H685" i="15"/>
  <c r="H860" i="15"/>
  <c r="H865" i="15"/>
  <c r="H894" i="15"/>
  <c r="H192" i="15"/>
  <c r="H419" i="15"/>
  <c r="H428" i="15"/>
  <c r="H482" i="15"/>
  <c r="H575" i="15"/>
  <c r="H583" i="15"/>
  <c r="H945" i="15"/>
  <c r="H505" i="15"/>
  <c r="H587" i="15"/>
  <c r="H684" i="15"/>
  <c r="H690" i="15"/>
  <c r="H757" i="15"/>
  <c r="H782" i="15"/>
  <c r="H944" i="15"/>
  <c r="H964" i="15"/>
  <c r="H968" i="15"/>
  <c r="H993" i="15"/>
  <c r="H222" i="15"/>
  <c r="H694" i="15"/>
  <c r="H734" i="15"/>
  <c r="H386" i="15"/>
  <c r="H395" i="15"/>
  <c r="H481" i="15"/>
  <c r="H732" i="15"/>
  <c r="H804" i="15"/>
  <c r="H912" i="15"/>
  <c r="H980" i="15"/>
  <c r="H992" i="15"/>
  <c r="H567" i="15"/>
  <c r="H624" i="15"/>
  <c r="H173" i="15"/>
  <c r="H187" i="15"/>
  <c r="H247" i="15"/>
  <c r="H256" i="15"/>
  <c r="H412" i="15"/>
  <c r="H501" i="15"/>
  <c r="H521" i="15"/>
  <c r="H526" i="15"/>
  <c r="H560" i="15"/>
  <c r="H522" i="15"/>
  <c r="H576" i="15"/>
  <c r="H596" i="15"/>
  <c r="H597" i="15"/>
  <c r="H607" i="15"/>
  <c r="H615" i="15"/>
  <c r="H660" i="15"/>
  <c r="H687" i="15"/>
  <c r="H164" i="15"/>
  <c r="H213" i="15"/>
  <c r="H227" i="15"/>
  <c r="H423" i="15"/>
  <c r="H442" i="15"/>
  <c r="H568" i="15"/>
  <c r="H595" i="15"/>
  <c r="H651" i="15"/>
  <c r="H488" i="15"/>
  <c r="H79" i="15"/>
  <c r="H116" i="15"/>
  <c r="H223" i="15"/>
  <c r="H297" i="15"/>
  <c r="H447" i="15"/>
  <c r="H457" i="15"/>
  <c r="H539" i="15"/>
  <c r="H255" i="15"/>
  <c r="H390" i="15"/>
  <c r="H537" i="15"/>
  <c r="H598" i="15"/>
  <c r="H191" i="15"/>
  <c r="H225" i="15"/>
  <c r="H230" i="15"/>
  <c r="H399" i="15"/>
  <c r="H407" i="15"/>
  <c r="H417" i="15"/>
  <c r="H453" i="15"/>
  <c r="H591" i="15"/>
  <c r="H659" i="15"/>
  <c r="H655" i="15"/>
  <c r="H752" i="15"/>
  <c r="H758" i="15"/>
  <c r="H759" i="15"/>
  <c r="H788" i="15"/>
  <c r="H806" i="15"/>
  <c r="H808" i="15"/>
  <c r="H816" i="15"/>
  <c r="H847" i="15"/>
  <c r="H850" i="15"/>
  <c r="H874" i="15"/>
  <c r="H892" i="15"/>
  <c r="H668" i="15"/>
  <c r="H720" i="15"/>
  <c r="H728" i="15"/>
  <c r="H768" i="15"/>
  <c r="H784" i="15"/>
  <c r="H832" i="15"/>
  <c r="H842" i="15"/>
  <c r="H730" i="15"/>
  <c r="H740" i="15"/>
  <c r="H765" i="15"/>
  <c r="H828" i="15"/>
  <c r="H766" i="15"/>
  <c r="H798" i="15"/>
  <c r="H802" i="15"/>
  <c r="H834" i="15"/>
  <c r="H851" i="15"/>
  <c r="H870" i="15"/>
  <c r="H896" i="15"/>
  <c r="H904" i="15"/>
  <c r="H776" i="15"/>
  <c r="H708" i="15"/>
  <c r="H712" i="15"/>
  <c r="H714" i="15"/>
  <c r="H760" i="15"/>
  <c r="H774" i="15"/>
  <c r="H794" i="15"/>
  <c r="H818" i="15"/>
  <c r="H820" i="15"/>
  <c r="H826" i="15"/>
  <c r="H840" i="15"/>
  <c r="H841" i="15"/>
  <c r="H845" i="15"/>
  <c r="H848" i="15"/>
  <c r="H862" i="15"/>
  <c r="H905" i="15"/>
  <c r="H726" i="15"/>
  <c r="H932" i="15"/>
  <c r="H933" i="15"/>
  <c r="H936" i="15"/>
  <c r="H882" i="15"/>
  <c r="H924" i="15"/>
  <c r="H925" i="15"/>
  <c r="H928" i="15"/>
  <c r="H929" i="15"/>
  <c r="H956" i="15"/>
  <c r="H957" i="15"/>
  <c r="H960" i="15"/>
  <c r="H961" i="15"/>
  <c r="H984" i="15"/>
  <c r="H1001" i="15"/>
  <c r="H981" i="15"/>
  <c r="H994" i="15"/>
  <c r="H1000" i="15"/>
  <c r="H1003" i="15"/>
  <c r="H948" i="15"/>
  <c r="H949" i="15"/>
  <c r="H898" i="15"/>
  <c r="H852" i="15"/>
  <c r="H854" i="15"/>
  <c r="H884" i="15"/>
  <c r="H885" i="15"/>
  <c r="H973" i="15"/>
  <c r="H989" i="15"/>
  <c r="H995" i="15"/>
  <c r="H1002" i="15"/>
  <c r="H893" i="15"/>
  <c r="H900" i="15"/>
  <c r="H901" i="15"/>
  <c r="H972" i="15"/>
  <c r="H988" i="15"/>
  <c r="H95" i="15"/>
  <c r="H152" i="15"/>
  <c r="H167" i="15"/>
  <c r="H221" i="15"/>
  <c r="H251" i="15"/>
  <c r="H276" i="15"/>
  <c r="H279" i="15"/>
  <c r="H280" i="15"/>
  <c r="H389" i="15"/>
  <c r="H414" i="15"/>
  <c r="H415" i="15"/>
  <c r="H438" i="15"/>
  <c r="H671" i="15"/>
  <c r="H791" i="15"/>
  <c r="H119" i="15"/>
  <c r="H151" i="15"/>
  <c r="H169" i="15"/>
  <c r="H275" i="15"/>
  <c r="H381" i="15"/>
  <c r="H382" i="15"/>
  <c r="H394" i="15"/>
  <c r="H416" i="15"/>
  <c r="H440" i="15"/>
  <c r="H475" i="15"/>
  <c r="H527" i="15"/>
  <c r="H573" i="15"/>
  <c r="H639" i="15"/>
  <c r="H688" i="15"/>
  <c r="H745" i="15"/>
  <c r="H620" i="15"/>
  <c r="H87" i="15"/>
  <c r="H107" i="15"/>
  <c r="H413" i="15"/>
  <c r="H421" i="15"/>
  <c r="H513" i="15"/>
  <c r="H710" i="15"/>
  <c r="H867" i="15"/>
  <c r="H432" i="15"/>
  <c r="H490" i="15"/>
  <c r="H497" i="15"/>
  <c r="H764" i="15"/>
  <c r="H396" i="15"/>
  <c r="H418" i="15"/>
  <c r="H431" i="15"/>
  <c r="H445" i="15"/>
  <c r="H516" i="15"/>
  <c r="H542" i="15"/>
  <c r="H619" i="15"/>
  <c r="H640" i="15"/>
  <c r="H678" i="15"/>
  <c r="H700" i="15"/>
  <c r="H550" i="15"/>
  <c r="H604" i="15"/>
  <c r="H807" i="15"/>
  <c r="H153" i="15"/>
  <c r="H385" i="15"/>
  <c r="H476" i="15"/>
  <c r="H635" i="15"/>
  <c r="H643" i="15"/>
  <c r="H680" i="15"/>
  <c r="H696" i="15"/>
  <c r="H461" i="15"/>
  <c r="H249" i="15"/>
  <c r="H272" i="15"/>
  <c r="H277" i="15"/>
  <c r="H344" i="15"/>
  <c r="H435" i="15"/>
  <c r="H439" i="15"/>
  <c r="H441" i="15"/>
  <c r="H489" i="15"/>
  <c r="H627" i="15"/>
  <c r="H772" i="15"/>
  <c r="H534" i="15"/>
  <c r="H594" i="15"/>
  <c r="H647" i="15"/>
  <c r="H664" i="15"/>
  <c r="H698" i="15"/>
  <c r="H718" i="15"/>
  <c r="H724" i="15"/>
  <c r="H736" i="15"/>
  <c r="H761" i="15"/>
  <c r="H769" i="15"/>
  <c r="H777" i="15"/>
  <c r="H789" i="15"/>
  <c r="H805" i="15"/>
  <c r="H821" i="15"/>
  <c r="H824" i="15"/>
  <c r="H890" i="15"/>
  <c r="H517" i="15"/>
  <c r="H528" i="15"/>
  <c r="H787" i="15"/>
  <c r="H803" i="15"/>
  <c r="H819" i="15"/>
  <c r="H593" i="15"/>
  <c r="H602" i="15"/>
  <c r="H611" i="15"/>
  <c r="H623" i="15"/>
  <c r="H644" i="15"/>
  <c r="H672" i="15"/>
  <c r="H679" i="15"/>
  <c r="H738" i="15"/>
  <c r="H748" i="15"/>
  <c r="H749" i="15"/>
  <c r="H785" i="15"/>
  <c r="H801" i="15"/>
  <c r="H817" i="15"/>
  <c r="H477" i="15"/>
  <c r="H512" i="15"/>
  <c r="H603" i="15"/>
  <c r="H656" i="15"/>
  <c r="H704" i="15"/>
  <c r="H744" i="15"/>
  <c r="H783" i="15"/>
  <c r="H799" i="15"/>
  <c r="H815" i="15"/>
  <c r="H891" i="15"/>
  <c r="H463" i="15"/>
  <c r="H467" i="15"/>
  <c r="H471" i="15"/>
  <c r="H509" i="15"/>
  <c r="H564" i="15"/>
  <c r="H599" i="15"/>
  <c r="H667" i="15"/>
  <c r="H686" i="15"/>
  <c r="H706" i="15"/>
  <c r="H722" i="15"/>
  <c r="H754" i="15"/>
  <c r="H781" i="15"/>
  <c r="H797" i="15"/>
  <c r="H813" i="15"/>
  <c r="H825" i="15"/>
  <c r="H866" i="15"/>
  <c r="H563" i="15"/>
  <c r="H571" i="15"/>
  <c r="H579" i="15"/>
  <c r="H779" i="15"/>
  <c r="H795" i="15"/>
  <c r="H811" i="15"/>
  <c r="H837" i="15"/>
  <c r="H923" i="15"/>
  <c r="H652" i="15"/>
  <c r="H793" i="15"/>
  <c r="H809" i="15"/>
  <c r="H829" i="15"/>
  <c r="H833" i="15"/>
  <c r="H955" i="15"/>
  <c r="H823" i="15"/>
  <c r="H827" i="15"/>
  <c r="H831" i="15"/>
  <c r="H835" i="15"/>
  <c r="H859" i="15"/>
  <c r="H887" i="15"/>
  <c r="H903" i="15"/>
  <c r="H927" i="15"/>
  <c r="H959" i="15"/>
  <c r="H858" i="15"/>
  <c r="H863" i="15"/>
  <c r="H883" i="15"/>
  <c r="H931" i="15"/>
  <c r="H963" i="15"/>
  <c r="H879" i="15"/>
  <c r="H935" i="15"/>
  <c r="H967" i="15"/>
  <c r="H899" i="15"/>
  <c r="H907" i="15"/>
  <c r="H939" i="15"/>
  <c r="H838" i="15"/>
  <c r="H843" i="15"/>
  <c r="H875" i="15"/>
  <c r="H902" i="15"/>
  <c r="H911" i="15"/>
  <c r="H943" i="15"/>
  <c r="H915" i="15"/>
  <c r="H947" i="15"/>
  <c r="H878" i="15"/>
  <c r="H895" i="15"/>
  <c r="H919" i="15"/>
  <c r="H951" i="15"/>
  <c r="H906" i="15"/>
  <c r="H910" i="15"/>
  <c r="H914" i="15"/>
  <c r="H918" i="15"/>
  <c r="H922" i="15"/>
  <c r="H926" i="15"/>
  <c r="H930" i="15"/>
  <c r="H934" i="15"/>
  <c r="H938" i="15"/>
  <c r="H942" i="15"/>
  <c r="H946" i="15"/>
  <c r="H950" i="15"/>
  <c r="H954" i="15"/>
  <c r="H958" i="15"/>
  <c r="H962" i="15"/>
  <c r="H966" i="15"/>
  <c r="H970" i="15"/>
  <c r="H974" i="15"/>
  <c r="H978" i="15"/>
  <c r="H982" i="15"/>
  <c r="H986" i="15"/>
  <c r="H990" i="15"/>
  <c r="H971" i="15"/>
  <c r="H975" i="15"/>
  <c r="H979" i="15"/>
  <c r="H983" i="15"/>
  <c r="H987" i="15"/>
  <c r="H991" i="15"/>
  <c r="H165" i="15"/>
  <c r="H218" i="15"/>
  <c r="H239" i="15"/>
  <c r="H263" i="15"/>
  <c r="H172" i="15"/>
  <c r="H202" i="15"/>
  <c r="H284" i="15"/>
  <c r="H474" i="15"/>
  <c r="H235" i="15"/>
  <c r="H273" i="15"/>
  <c r="H437" i="15"/>
  <c r="H115" i="15"/>
  <c r="H133" i="15"/>
  <c r="H137" i="15"/>
  <c r="H141" i="15"/>
  <c r="H163" i="15"/>
  <c r="H188" i="15"/>
  <c r="H259" i="15"/>
  <c r="H65" i="15"/>
  <c r="H36" i="15"/>
  <c r="H136" i="15"/>
  <c r="H140" i="15"/>
  <c r="H147" i="15"/>
  <c r="H148" i="15"/>
  <c r="H171" i="15"/>
  <c r="H199" i="15"/>
  <c r="H210" i="15"/>
  <c r="H219" i="15"/>
  <c r="H295" i="15"/>
  <c r="H336" i="15"/>
  <c r="H368" i="15"/>
  <c r="H398" i="15"/>
  <c r="H131" i="15"/>
  <c r="H132" i="15"/>
  <c r="H135" i="15"/>
  <c r="H139" i="15"/>
  <c r="H356" i="15"/>
  <c r="H380" i="15"/>
  <c r="H243" i="15"/>
  <c r="H285" i="15"/>
  <c r="H312" i="15"/>
  <c r="H434" i="15"/>
  <c r="H23" i="15"/>
  <c r="H108" i="15"/>
  <c r="H194" i="15"/>
  <c r="H209" i="15"/>
  <c r="H378" i="15"/>
  <c r="H304" i="15"/>
  <c r="H324" i="15"/>
  <c r="H458" i="15"/>
  <c r="H479" i="15"/>
  <c r="H530" i="15"/>
  <c r="H601" i="15"/>
  <c r="H626" i="15"/>
  <c r="H177" i="15"/>
  <c r="H205" i="15"/>
  <c r="H206" i="15"/>
  <c r="H231" i="15"/>
  <c r="H271" i="15"/>
  <c r="H503" i="15"/>
  <c r="H195" i="15"/>
  <c r="H197" i="15"/>
  <c r="H229" i="15"/>
  <c r="H430" i="15"/>
  <c r="H446" i="15"/>
  <c r="H462" i="15"/>
  <c r="H491" i="15"/>
  <c r="H494" i="15"/>
  <c r="H507" i="15"/>
  <c r="H383" i="15"/>
  <c r="H387" i="15"/>
  <c r="H391" i="15"/>
  <c r="H402" i="15"/>
  <c r="H426" i="15"/>
  <c r="H433" i="15"/>
  <c r="H193" i="15"/>
  <c r="H233" i="15"/>
  <c r="H234" i="15"/>
  <c r="H237" i="15"/>
  <c r="H238" i="15"/>
  <c r="H241" i="15"/>
  <c r="H242" i="15"/>
  <c r="H268" i="15"/>
  <c r="H401" i="15"/>
  <c r="H406" i="15"/>
  <c r="H422" i="15"/>
  <c r="H429" i="15"/>
  <c r="H450" i="15"/>
  <c r="H466" i="15"/>
  <c r="H480" i="15"/>
  <c r="H500" i="15"/>
  <c r="H504" i="15"/>
  <c r="H245" i="15"/>
  <c r="H246" i="15"/>
  <c r="H250" i="15"/>
  <c r="H257" i="15"/>
  <c r="H260" i="15"/>
  <c r="H267" i="15"/>
  <c r="H296" i="15"/>
  <c r="H405" i="15"/>
  <c r="H410" i="15"/>
  <c r="H425" i="15"/>
  <c r="H409" i="15"/>
  <c r="H454" i="15"/>
  <c r="H470" i="15"/>
  <c r="H492" i="15"/>
  <c r="H502" i="15"/>
  <c r="H506" i="15"/>
  <c r="H444" i="15"/>
  <c r="H448" i="15"/>
  <c r="H452" i="15"/>
  <c r="H456" i="15"/>
  <c r="H460" i="15"/>
  <c r="H464" i="15"/>
  <c r="H468" i="15"/>
  <c r="H472" i="15"/>
  <c r="H495" i="15"/>
  <c r="H499" i="15"/>
  <c r="H508" i="15"/>
  <c r="H514" i="15"/>
  <c r="H524" i="15"/>
  <c r="H545" i="15"/>
  <c r="H553" i="15"/>
  <c r="H570" i="15"/>
  <c r="H574" i="15"/>
  <c r="H586" i="15"/>
  <c r="H675" i="15"/>
  <c r="H510" i="15"/>
  <c r="H529" i="15"/>
  <c r="H666" i="15"/>
  <c r="H483" i="15"/>
  <c r="H533" i="15"/>
  <c r="H650" i="15"/>
  <c r="H519" i="15"/>
  <c r="H558" i="15"/>
  <c r="H562" i="15"/>
  <c r="H487" i="15"/>
  <c r="H515" i="15"/>
  <c r="H523" i="15"/>
  <c r="H546" i="15"/>
  <c r="H554" i="15"/>
  <c r="H585" i="15"/>
  <c r="H484" i="15"/>
  <c r="H511" i="15"/>
  <c r="H520" i="15"/>
  <c r="H552" i="15"/>
  <c r="H566" i="15"/>
  <c r="H577" i="15"/>
  <c r="H590" i="15"/>
  <c r="H531" i="15"/>
  <c r="H538" i="15"/>
  <c r="H556" i="15"/>
  <c r="H588" i="15"/>
  <c r="H610" i="15"/>
  <c r="H629" i="15"/>
  <c r="H637" i="15"/>
  <c r="H721" i="15"/>
  <c r="H739" i="15"/>
  <c r="H549" i="15"/>
  <c r="H584" i="15"/>
  <c r="H600" i="15"/>
  <c r="H630" i="15"/>
  <c r="H638" i="15"/>
  <c r="H693" i="15"/>
  <c r="H541" i="15"/>
  <c r="H628" i="15"/>
  <c r="H645" i="15"/>
  <c r="H661" i="15"/>
  <c r="H682" i="15"/>
  <c r="H625" i="15"/>
  <c r="H636" i="15"/>
  <c r="H649" i="15"/>
  <c r="H654" i="15"/>
  <c r="H665" i="15"/>
  <c r="H670" i="15"/>
  <c r="H543" i="15"/>
  <c r="H547" i="15"/>
  <c r="H551" i="15"/>
  <c r="H555" i="15"/>
  <c r="H559" i="15"/>
  <c r="H621" i="15"/>
  <c r="H674" i="15"/>
  <c r="H681" i="15"/>
  <c r="H699" i="15"/>
  <c r="H703" i="15"/>
  <c r="H735" i="15"/>
  <c r="H617" i="15"/>
  <c r="H622" i="15"/>
  <c r="H634" i="15"/>
  <c r="H642" i="15"/>
  <c r="H653" i="15"/>
  <c r="H658" i="15"/>
  <c r="H669" i="15"/>
  <c r="H741" i="15"/>
  <c r="H613" i="15"/>
  <c r="H618" i="15"/>
  <c r="H633" i="15"/>
  <c r="H683" i="15"/>
  <c r="H709" i="15"/>
  <c r="H719" i="15"/>
  <c r="H731" i="15"/>
  <c r="H581" i="15"/>
  <c r="H582" i="15"/>
  <c r="H609" i="15"/>
  <c r="H614" i="15"/>
  <c r="H632" i="15"/>
  <c r="H641" i="15"/>
  <c r="H646" i="15"/>
  <c r="H657" i="15"/>
  <c r="H662" i="15"/>
  <c r="H673" i="15"/>
  <c r="H705" i="15"/>
  <c r="H715" i="15"/>
  <c r="H725" i="15"/>
  <c r="H605" i="15"/>
  <c r="H743" i="15"/>
  <c r="H697" i="15"/>
  <c r="H707" i="15"/>
  <c r="H713" i="15"/>
  <c r="H723" i="15"/>
  <c r="H729" i="15"/>
  <c r="H747" i="15"/>
  <c r="H751" i="15"/>
  <c r="H755" i="15"/>
  <c r="H689" i="15"/>
  <c r="H695" i="15"/>
  <c r="H701" i="15"/>
  <c r="H711" i="15"/>
  <c r="H717" i="15"/>
  <c r="H727" i="15"/>
  <c r="H733" i="15"/>
  <c r="H737" i="15"/>
  <c r="H216" i="15"/>
  <c r="H269" i="15"/>
  <c r="H303" i="15"/>
  <c r="H335" i="15"/>
  <c r="H212" i="15"/>
  <c r="H228" i="15"/>
  <c r="H240" i="15"/>
  <c r="H342" i="15"/>
  <c r="H258" i="15"/>
  <c r="H103" i="15"/>
  <c r="H175" i="15"/>
  <c r="H176" i="15"/>
  <c r="H179" i="15"/>
  <c r="H180" i="15"/>
  <c r="H183" i="15"/>
  <c r="H184" i="15"/>
  <c r="H204" i="15"/>
  <c r="H261" i="15"/>
  <c r="H274" i="15"/>
  <c r="H104" i="15"/>
  <c r="H110" i="15"/>
  <c r="H111" i="15"/>
  <c r="H112" i="15"/>
  <c r="H125" i="15"/>
  <c r="H145" i="15"/>
  <c r="H157" i="15"/>
  <c r="H203" i="15"/>
  <c r="H208" i="15"/>
  <c r="H215" i="15"/>
  <c r="H220" i="15"/>
  <c r="H244" i="15"/>
  <c r="H270" i="15"/>
  <c r="H293" i="15"/>
  <c r="H308" i="15"/>
  <c r="H334" i="15"/>
  <c r="H367" i="15"/>
  <c r="H236" i="15"/>
  <c r="H123" i="15"/>
  <c r="H124" i="15"/>
  <c r="H129" i="15"/>
  <c r="H143" i="15"/>
  <c r="H144" i="15"/>
  <c r="H155" i="15"/>
  <c r="H156" i="15"/>
  <c r="H161" i="15"/>
  <c r="H207" i="15"/>
  <c r="H232" i="15"/>
  <c r="H266" i="15"/>
  <c r="H282" i="15"/>
  <c r="H288" i="15"/>
  <c r="H302" i="15"/>
  <c r="H224" i="15"/>
  <c r="H252" i="15"/>
  <c r="H100" i="15"/>
  <c r="H127" i="15"/>
  <c r="H128" i="15"/>
  <c r="H149" i="15"/>
  <c r="H159" i="15"/>
  <c r="H160" i="15"/>
  <c r="H211" i="15"/>
  <c r="H248" i="15"/>
  <c r="H254" i="15"/>
  <c r="H262" i="15"/>
  <c r="H339" i="15"/>
  <c r="H348" i="15"/>
  <c r="H291" i="15"/>
  <c r="H310" i="15"/>
  <c r="H354" i="15"/>
  <c r="H358" i="15"/>
  <c r="H360" i="15"/>
  <c r="H287" i="15"/>
  <c r="H323" i="15"/>
  <c r="H364" i="15"/>
  <c r="H366" i="15"/>
  <c r="H374" i="15"/>
  <c r="H278" i="15"/>
  <c r="H286" i="15"/>
  <c r="H289" i="15"/>
  <c r="H307" i="15"/>
  <c r="H347" i="15"/>
  <c r="H322" i="15"/>
  <c r="H326" i="15"/>
  <c r="H328" i="15"/>
  <c r="H292" i="15"/>
  <c r="H300" i="15"/>
  <c r="H315" i="15"/>
  <c r="H332" i="15"/>
  <c r="H355" i="15"/>
  <c r="H371" i="15"/>
  <c r="H379" i="15"/>
  <c r="H327" i="15"/>
  <c r="H359" i="15"/>
  <c r="H319" i="15"/>
  <c r="H320" i="15"/>
  <c r="H351" i="15"/>
  <c r="H352" i="15"/>
  <c r="H299" i="15"/>
  <c r="H331" i="15"/>
  <c r="H363" i="15"/>
  <c r="H311" i="15"/>
  <c r="H343" i="15"/>
  <c r="H375" i="15"/>
  <c r="H376" i="15"/>
  <c r="H301" i="15"/>
  <c r="H305" i="15"/>
  <c r="H309" i="15"/>
  <c r="H313" i="15"/>
  <c r="H317" i="15"/>
  <c r="H321" i="15"/>
  <c r="H325" i="15"/>
  <c r="H329" i="15"/>
  <c r="H333" i="15"/>
  <c r="H337" i="15"/>
  <c r="H341" i="15"/>
  <c r="H345" i="15"/>
  <c r="H349" i="15"/>
  <c r="H353" i="15"/>
  <c r="H357" i="15"/>
  <c r="H361" i="15"/>
  <c r="H365" i="15"/>
  <c r="H369" i="15"/>
  <c r="H373" i="15"/>
  <c r="H377" i="15"/>
  <c r="H118" i="15"/>
  <c r="H146" i="15"/>
  <c r="H182" i="15"/>
  <c r="H134" i="15"/>
  <c r="H178" i="15"/>
  <c r="H89" i="15"/>
  <c r="H109" i="15"/>
  <c r="H138" i="15"/>
  <c r="H186" i="15"/>
  <c r="H170" i="15"/>
  <c r="H113" i="15"/>
  <c r="H150" i="15"/>
  <c r="H117" i="15"/>
  <c r="H130" i="15"/>
  <c r="H162" i="15"/>
  <c r="H174" i="15"/>
  <c r="H190" i="15"/>
  <c r="H166" i="15"/>
  <c r="H126" i="15"/>
  <c r="H158" i="15"/>
  <c r="H142" i="15"/>
  <c r="H122" i="15"/>
  <c r="H154" i="15"/>
  <c r="H181" i="15"/>
  <c r="H185" i="15"/>
  <c r="H189" i="15"/>
  <c r="H56" i="15"/>
  <c r="H33" i="15"/>
  <c r="H76" i="15"/>
  <c r="H48" i="15"/>
  <c r="H32" i="15"/>
  <c r="H45" i="15"/>
  <c r="H44" i="15"/>
  <c r="L6" i="15"/>
  <c r="M6" i="15" s="1"/>
  <c r="H28" i="15"/>
  <c r="H29" i="15"/>
  <c r="H52" i="15"/>
  <c r="H53" i="15"/>
  <c r="H60" i="15"/>
  <c r="H77" i="15"/>
  <c r="H40" i="15"/>
  <c r="H41" i="15"/>
  <c r="H93" i="15"/>
  <c r="H78" i="15"/>
  <c r="H49" i="15"/>
  <c r="H94" i="15"/>
  <c r="H37" i="15"/>
  <c r="H64" i="15"/>
  <c r="H57" i="15"/>
  <c r="H61" i="15"/>
  <c r="H85" i="15"/>
  <c r="H26" i="15"/>
  <c r="H30" i="15"/>
  <c r="H34" i="15"/>
  <c r="H38" i="15"/>
  <c r="H42" i="15"/>
  <c r="H46" i="15"/>
  <c r="H50" i="15"/>
  <c r="H54" i="15"/>
  <c r="H58" i="15"/>
  <c r="H62" i="15"/>
  <c r="H84" i="15"/>
  <c r="H21" i="15"/>
  <c r="H25" i="15"/>
  <c r="H63" i="15"/>
  <c r="H96" i="15"/>
  <c r="H80" i="15"/>
  <c r="H86" i="15"/>
  <c r="H82" i="15"/>
  <c r="H24" i="15"/>
  <c r="H66" i="15"/>
  <c r="H67" i="15"/>
  <c r="H68" i="15"/>
  <c r="H98" i="15"/>
  <c r="H69" i="15"/>
  <c r="H91" i="15"/>
  <c r="H81" i="15"/>
  <c r="H74" i="15"/>
  <c r="H70" i="15"/>
  <c r="H75" i="15"/>
  <c r="H97" i="15"/>
  <c r="H73" i="15"/>
  <c r="H71" i="15"/>
  <c r="H72" i="15"/>
  <c r="H88" i="15"/>
  <c r="H92" i="15"/>
  <c r="H6" i="15" l="1"/>
  <c r="I1010" i="15"/>
  <c r="H1010" i="15"/>
  <c r="L1011" i="15" l="1"/>
  <c r="L1012" i="15"/>
  <c r="L1013" i="15"/>
  <c r="L1014" i="15"/>
  <c r="L1015" i="15"/>
  <c r="L1016" i="15"/>
  <c r="L1017" i="15"/>
  <c r="L1018" i="15"/>
  <c r="L1019" i="15"/>
  <c r="L1020" i="15"/>
  <c r="L1021" i="15"/>
  <c r="L1022" i="15"/>
  <c r="L1023" i="15"/>
  <c r="L1024" i="15"/>
  <c r="L1025" i="15"/>
  <c r="L1026" i="15"/>
  <c r="L1027" i="15"/>
  <c r="L1028" i="15"/>
  <c r="L1010" i="15"/>
  <c r="M1010" i="15" s="1"/>
  <c r="O2" i="15"/>
  <c r="O3" i="15"/>
  <c r="D1010" i="15"/>
  <c r="N3" i="15"/>
  <c r="B1010" i="15"/>
  <c r="N2" i="15"/>
  <c r="G1010" i="15"/>
  <c r="E1010" i="15"/>
  <c r="N4" i="15"/>
  <c r="O4" i="15" l="1"/>
  <c r="M1011" i="15"/>
  <c r="M1012" i="15" s="1"/>
  <c r="M1013" i="15" s="1"/>
  <c r="M1014" i="15" s="1"/>
  <c r="N1014" i="15" s="1"/>
  <c r="H7" i="16" s="1"/>
  <c r="P5" i="15"/>
  <c r="J1008" i="15"/>
  <c r="A1" i="16" s="1"/>
  <c r="S1010" i="15"/>
  <c r="F1010" i="15"/>
  <c r="F1011" i="15" s="1"/>
  <c r="N1010" i="15"/>
  <c r="H3" i="16" s="1"/>
  <c r="M1015" i="15" l="1"/>
  <c r="N1015" i="15" s="1"/>
  <c r="H8" i="16" s="1"/>
  <c r="N1011" i="15"/>
  <c r="H4" i="16" s="1"/>
  <c r="N1013" i="15"/>
  <c r="H6" i="16" s="1"/>
  <c r="N1012" i="15"/>
  <c r="H5" i="16" s="1"/>
  <c r="U1010" i="15"/>
  <c r="T1010" i="15"/>
  <c r="A22" i="16"/>
  <c r="K1008" i="15"/>
  <c r="P1008" i="15"/>
  <c r="G1" i="16"/>
  <c r="M1016" i="15" l="1"/>
  <c r="N1016" i="15" s="1"/>
  <c r="H9" i="16" s="1"/>
  <c r="V1010" i="15"/>
  <c r="E3" i="16" s="1"/>
  <c r="S1011" i="15"/>
  <c r="M1017" i="15" l="1"/>
  <c r="M1018" i="15" s="1"/>
  <c r="T1011" i="15"/>
  <c r="U1011" i="15" s="1"/>
  <c r="N1017" i="15" l="1"/>
  <c r="H10" i="16" s="1"/>
  <c r="V1011" i="15"/>
  <c r="E4" i="16" s="1"/>
  <c r="B1011" i="15"/>
  <c r="M1019" i="15"/>
  <c r="N1018" i="15"/>
  <c r="H11" i="16" s="1"/>
  <c r="D1011" i="15" l="1"/>
  <c r="E1011" i="15" s="1"/>
  <c r="H1011" i="15" s="1"/>
  <c r="M1020" i="15"/>
  <c r="N1019" i="15"/>
  <c r="H12" i="16" s="1"/>
  <c r="I1011" i="15" l="1"/>
  <c r="G1011" i="15"/>
  <c r="M1021" i="15"/>
  <c r="N1020" i="15"/>
  <c r="H13" i="16" s="1"/>
  <c r="S1012" i="15" l="1"/>
  <c r="F1012" i="15"/>
  <c r="N1021" i="15"/>
  <c r="H14" i="16" s="1"/>
  <c r="M1022" i="15"/>
  <c r="T1012" i="15" l="1"/>
  <c r="U1012" i="15"/>
  <c r="N1022" i="15"/>
  <c r="H15" i="16" s="1"/>
  <c r="M1023" i="15"/>
  <c r="B1012" i="15" l="1"/>
  <c r="V1012" i="15"/>
  <c r="E5" i="16" s="1"/>
  <c r="M1024" i="15"/>
  <c r="N1023" i="15"/>
  <c r="H16" i="16" s="1"/>
  <c r="N1024" i="15" l="1"/>
  <c r="H17" i="16" s="1"/>
  <c r="M1025" i="15"/>
  <c r="M1026" i="15" s="1"/>
  <c r="D1012" i="15"/>
  <c r="E1012" i="15" s="1"/>
  <c r="H1012" i="15" s="1"/>
  <c r="I1012" i="15" l="1"/>
  <c r="G1012" i="15"/>
  <c r="N1025" i="15"/>
  <c r="H18" i="16" s="1"/>
  <c r="S1013" i="15" l="1"/>
  <c r="F1013" i="15"/>
  <c r="M1027" i="15"/>
  <c r="N1026" i="15"/>
  <c r="H19" i="16" s="1"/>
  <c r="T1013" i="15" l="1"/>
  <c r="U1013" i="15"/>
  <c r="V1013" i="15" s="1"/>
  <c r="E6" i="16" s="1"/>
  <c r="M1028" i="15"/>
  <c r="N1028" i="15" s="1"/>
  <c r="H21" i="16" s="1"/>
  <c r="N1027" i="15"/>
  <c r="H20" i="16" s="1"/>
  <c r="B1013" i="15" l="1"/>
  <c r="D1013" i="15" s="1"/>
  <c r="E1013" i="15" s="1"/>
  <c r="G1013" i="15" s="1"/>
  <c r="H1013" i="15" l="1"/>
  <c r="I1013" i="15"/>
  <c r="S1014" i="15" l="1"/>
  <c r="F1014" i="15"/>
  <c r="T1014" i="15" l="1"/>
  <c r="U1014" i="15" s="1"/>
  <c r="B1014" i="15" s="1"/>
  <c r="V1014" i="15" l="1"/>
  <c r="E7" i="16" s="1"/>
  <c r="D1014" i="15"/>
  <c r="E1014" i="15" s="1"/>
  <c r="G1014" i="15" s="1"/>
  <c r="I1014" i="15" l="1"/>
  <c r="H1014" i="15"/>
  <c r="S1015" i="15" l="1"/>
  <c r="F1015" i="15"/>
  <c r="U1015" i="15" l="1"/>
  <c r="V1015" i="15" s="1"/>
  <c r="E8" i="16" s="1"/>
  <c r="T1015" i="15"/>
  <c r="B1015" i="15" l="1"/>
  <c r="D1015" i="15" s="1"/>
  <c r="E1015" i="15" s="1"/>
  <c r="G1015" i="15" s="1"/>
  <c r="I1015" i="15" l="1"/>
  <c r="H1015" i="15"/>
  <c r="F1016" i="15" l="1"/>
  <c r="S1016" i="15"/>
  <c r="T1016" i="15" l="1"/>
  <c r="U1016" i="15" s="1"/>
  <c r="V1016" i="15" l="1"/>
  <c r="E9" i="16" s="1"/>
  <c r="B1016" i="15"/>
  <c r="D1016" i="15" l="1"/>
  <c r="E1016" i="15" s="1"/>
  <c r="H1016" i="15" l="1"/>
  <c r="I1016" i="15"/>
  <c r="G1016" i="15"/>
  <c r="F1017" i="15" l="1"/>
  <c r="S1017" i="15"/>
  <c r="T1017" i="15" l="1"/>
  <c r="U1017" i="15" s="1"/>
  <c r="B1017" i="15" l="1"/>
  <c r="V1017" i="15"/>
  <c r="E10" i="16" s="1"/>
  <c r="D1017" i="15" l="1"/>
  <c r="E1017" i="15" s="1"/>
  <c r="I1017" i="15" s="1"/>
  <c r="G1017" i="15" l="1"/>
  <c r="H1017" i="15"/>
  <c r="S1018" i="15" l="1"/>
  <c r="F1018" i="15"/>
  <c r="T1018" i="15" l="1"/>
  <c r="U1018" i="15"/>
  <c r="V1018" i="15" l="1"/>
  <c r="E11" i="16" s="1"/>
  <c r="B1018" i="15"/>
  <c r="D1018" i="15" l="1"/>
  <c r="E1018" i="15" s="1"/>
  <c r="I1018" i="15" s="1"/>
  <c r="H1018" i="15" l="1"/>
  <c r="G1018" i="15"/>
  <c r="F1019" i="15" l="1"/>
  <c r="S1019" i="15"/>
  <c r="T1019" i="15" l="1"/>
  <c r="U1019" i="15" s="1"/>
  <c r="B1019" i="15" l="1"/>
  <c r="V1019" i="15"/>
  <c r="E12" i="16" s="1"/>
  <c r="D1019" i="15" l="1"/>
  <c r="E1019" i="15" s="1"/>
  <c r="H1019" i="15" s="1"/>
  <c r="I1019" i="15" l="1"/>
  <c r="G1019" i="15"/>
  <c r="S1020" i="15" l="1"/>
  <c r="F1020" i="15"/>
  <c r="T1020" i="15" l="1"/>
  <c r="U1020" i="15"/>
  <c r="B1020" i="15" l="1"/>
  <c r="V1020" i="15"/>
  <c r="E13" i="16" s="1"/>
  <c r="D1020" i="15" l="1"/>
  <c r="E1020" i="15" s="1"/>
  <c r="G1020" i="15" s="1"/>
  <c r="H1020" i="15" l="1"/>
  <c r="I1020" i="15"/>
  <c r="F1021" i="15" l="1"/>
  <c r="S1021" i="15"/>
  <c r="T1021" i="15" l="1"/>
  <c r="U1021" i="15" s="1"/>
  <c r="B1021" i="15" s="1"/>
  <c r="V1021" i="15" l="1"/>
  <c r="E14" i="16" s="1"/>
  <c r="D1021" i="15"/>
  <c r="E1021" i="15" s="1"/>
  <c r="H1021" i="15" s="1"/>
  <c r="I1021" i="15" l="1"/>
  <c r="G1021" i="15"/>
  <c r="F1022" i="15" l="1"/>
  <c r="S1022" i="15"/>
  <c r="T1022" i="15" l="1"/>
  <c r="U1022" i="15" s="1"/>
  <c r="B1022" i="15" l="1"/>
  <c r="V1022" i="15"/>
  <c r="E15" i="16" s="1"/>
  <c r="D1022" i="15" l="1"/>
  <c r="E1022" i="15" s="1"/>
  <c r="H1022" i="15" s="1"/>
  <c r="I1022" i="15" l="1"/>
  <c r="G1022" i="15"/>
  <c r="F1023" i="15" l="1"/>
  <c r="S1023" i="15"/>
  <c r="T1023" i="15" l="1"/>
  <c r="U1023" i="15"/>
  <c r="B1023" i="15" l="1"/>
  <c r="V1023" i="15"/>
  <c r="E16" i="16" s="1"/>
  <c r="D1023" i="15" l="1"/>
  <c r="E1023" i="15" s="1"/>
  <c r="I1023" i="15" s="1"/>
  <c r="G1023" i="15" l="1"/>
  <c r="H1023" i="15"/>
  <c r="F1024" i="15" l="1"/>
  <c r="S1024" i="15"/>
  <c r="T1024" i="15" l="1"/>
  <c r="U1024" i="15"/>
  <c r="V1024" i="15" l="1"/>
  <c r="E17" i="16" s="1"/>
  <c r="B1024" i="15"/>
  <c r="D1024" i="15" l="1"/>
  <c r="E1024" i="15" s="1"/>
  <c r="H1024" i="15" s="1"/>
  <c r="G1024" i="15" l="1"/>
  <c r="I1024" i="15"/>
  <c r="F1025" i="15" l="1"/>
  <c r="S1025" i="15"/>
  <c r="T1025" i="15" l="1"/>
  <c r="U1025" i="15" s="1"/>
  <c r="B1025" i="15" l="1"/>
  <c r="D1025" i="15" s="1"/>
  <c r="E1025" i="15" s="1"/>
  <c r="G1025" i="15" s="1"/>
  <c r="V1025" i="15"/>
  <c r="E18" i="16" s="1"/>
  <c r="H1025" i="15" l="1"/>
  <c r="I1025" i="15"/>
  <c r="S1026" i="15" l="1"/>
  <c r="F1026" i="15"/>
  <c r="T1026" i="15" l="1"/>
  <c r="U1026" i="15"/>
  <c r="B1026" i="15" s="1"/>
  <c r="D1026" i="15" l="1"/>
  <c r="E1026" i="15" s="1"/>
  <c r="G1026" i="15" s="1"/>
  <c r="V1026" i="15"/>
  <c r="E19" i="16" s="1"/>
  <c r="H1026" i="15" l="1"/>
  <c r="I1026" i="15"/>
  <c r="S1027" i="15" l="1"/>
  <c r="F1027" i="15"/>
  <c r="T1027" i="15" l="1"/>
  <c r="U1027" i="15"/>
  <c r="V1027" i="15" l="1"/>
  <c r="E20" i="16" s="1"/>
  <c r="B1027" i="15"/>
  <c r="D1027" i="15" s="1"/>
  <c r="E1027" i="15" s="1"/>
  <c r="H1027" i="15" s="1"/>
  <c r="I1027" i="15" l="1"/>
  <c r="G1027" i="15"/>
  <c r="F1028" i="15" l="1"/>
  <c r="S1028" i="15"/>
  <c r="T1028" i="15" l="1"/>
  <c r="U1028" i="15"/>
  <c r="B1028" i="15" s="1"/>
  <c r="V1028" i="15" l="1"/>
  <c r="E21" i="16" s="1"/>
  <c r="D1028" i="15"/>
  <c r="E1028" i="15" s="1"/>
  <c r="G1028" i="15" s="1"/>
  <c r="H1028" i="15" l="1"/>
  <c r="I1028" i="15"/>
</calcChain>
</file>

<file path=xl/sharedStrings.xml><?xml version="1.0" encoding="utf-8"?>
<sst xmlns="http://schemas.openxmlformats.org/spreadsheetml/2006/main" count="81" uniqueCount="67">
  <si>
    <t>Advanced Clean Fleets Regulation Compliance Planning Tool</t>
  </si>
  <si>
    <t>https://ww2.arb.ca.gov/our-work/programs/advanced-clean-fleets</t>
  </si>
  <si>
    <t>If you have questions, please call toll free (866) 634-3735 or email zevfleet@arb.ca.gov</t>
  </si>
  <si>
    <t>Vehicle Body Type</t>
  </si>
  <si>
    <t>Groups</t>
  </si>
  <si>
    <t>Box truck</t>
  </si>
  <si>
    <t>Van</t>
  </si>
  <si>
    <t xml:space="preserve">Bus with two axles </t>
  </si>
  <si>
    <t>Yard truck</t>
  </si>
  <si>
    <t>Light-duty package delivery vehicle</t>
  </si>
  <si>
    <t>Work truck</t>
  </si>
  <si>
    <t>Day cab tractor</t>
  </si>
  <si>
    <t xml:space="preserve">Bus with three axles </t>
  </si>
  <si>
    <t>Sleeper cab tractor</t>
  </si>
  <si>
    <t>Specialty vehicle</t>
  </si>
  <si>
    <t>2024 California Legacy Fleet</t>
  </si>
  <si>
    <t>ICE</t>
  </si>
  <si>
    <t>ZEV</t>
  </si>
  <si>
    <t>total</t>
  </si>
  <si>
    <t>total by type</t>
  </si>
  <si>
    <t>funded</t>
  </si>
  <si>
    <t>g1</t>
  </si>
  <si>
    <t>Enter vehicle information about your vehicles as of January 1, 2024 in each row from left to right. See the results in the "ZEV Results" tab.</t>
  </si>
  <si>
    <t>g2</t>
  </si>
  <si>
    <t>g3</t>
  </si>
  <si>
    <t>not funded</t>
  </si>
  <si>
    <t xml:space="preserve">
Power Train Type</t>
  </si>
  <si>
    <t>Engine
Model Year</t>
  </si>
  <si>
    <t>Body Type</t>
  </si>
  <si>
    <t>Useful Life if less than 18 years (for tractors only)</t>
  </si>
  <si>
    <t>Maximum Useful Life (year)</t>
  </si>
  <si>
    <t>Model Year Schedule Replacement Year</t>
  </si>
  <si>
    <t>ZEV Milestone Group</t>
  </si>
  <si>
    <t>Max MY Year</t>
  </si>
  <si>
    <t>Expected Usage Life</t>
  </si>
  <si>
    <t>Expected replacement year</t>
  </si>
  <si>
    <t>MS Group</t>
  </si>
  <si>
    <t># Entry</t>
  </si>
  <si>
    <t>ICE G1</t>
  </si>
  <si>
    <t>ICE G2</t>
  </si>
  <si>
    <t>ICE G3</t>
  </si>
  <si>
    <t>Req'd Accumulative Replc</t>
  </si>
  <si>
    <t>ZEV G1</t>
  </si>
  <si>
    <t>ZEV G2</t>
  </si>
  <si>
    <t>ZEV G3</t>
  </si>
  <si>
    <t>Compliance Year</t>
  </si>
  <si>
    <t># of ZEV Replc Req'd</t>
  </si>
  <si>
    <t>Cumulative ZEV Replacement</t>
  </si>
  <si>
    <t>Total Number of ZEV in Fleet</t>
  </si>
  <si>
    <t>% Req'd for Veh Group 1</t>
  </si>
  <si>
    <t>% Req'd for Veh Group 2</t>
  </si>
  <si>
    <t>% Req'd for Veh Group 3</t>
  </si>
  <si>
    <t>ZEV Replc Req'd per Percentage</t>
  </si>
  <si>
    <t>ZEV Replc Req'd in calendar year</t>
  </si>
  <si>
    <t>Non-Funded ZEV in Fleet</t>
  </si>
  <si>
    <t>Total ZEV in Fleet</t>
  </si>
  <si>
    <t>Percent of ZEVs in Vehicle Group 1</t>
  </si>
  <si>
    <t>Percent of ZEVs in Vehicle Group 2</t>
  </si>
  <si>
    <t>Percent of ZEVs in Vehicle Group 3</t>
  </si>
  <si>
    <t>Minimum ZEVs in Fleet</t>
  </si>
  <si>
    <t>Count of ZEVs in Fleet</t>
  </si>
  <si>
    <t>Engine Type</t>
  </si>
  <si>
    <t>ZEV Vehicle Type</t>
  </si>
  <si>
    <t>Group</t>
  </si>
  <si>
    <t>NZEV</t>
  </si>
  <si>
    <t>California Air Resources Board</t>
  </si>
  <si>
    <t>(Version 10102023)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</si>
</sst>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0"/>
      <name val="Arial"/>
    </font>
    <font>
      <sz val="8"/>
      <name val="Arial"/>
      <family val="2"/>
    </font>
    <font>
      <sz val="12"/>
      <name val="Arial"/>
      <family val="2"/>
    </font>
    <font>
      <b/>
      <sz val="12"/>
      <name val="Arial"/>
      <family val="2"/>
    </font>
    <font>
      <b/>
      <sz val="10"/>
      <name val="Arial"/>
      <family val="2"/>
    </font>
    <font>
      <sz val="10"/>
      <name val="Arial"/>
      <family val="2"/>
    </font>
    <font>
      <sz val="12"/>
      <color indexed="52"/>
      <name val="Arial"/>
      <family val="2"/>
    </font>
    <font>
      <b/>
      <sz val="14"/>
      <name val="Arial"/>
      <family val="2"/>
    </font>
    <font>
      <b/>
      <sz val="16"/>
      <name val="Arial"/>
      <family val="2"/>
    </font>
    <font>
      <b/>
      <sz val="11"/>
      <name val="Arial"/>
      <family val="2"/>
    </font>
    <font>
      <sz val="10"/>
      <name val="Arial"/>
      <family val="2"/>
    </font>
    <font>
      <b/>
      <u/>
      <sz val="14"/>
      <name val="Arial"/>
      <family val="2"/>
    </font>
    <font>
      <sz val="14"/>
      <name val="Arial"/>
      <family val="2"/>
    </font>
    <font>
      <sz val="10"/>
      <color theme="0"/>
      <name val="Arial"/>
      <family val="2"/>
    </font>
    <font>
      <b/>
      <sz val="20"/>
      <name val="Arial"/>
      <family val="2"/>
    </font>
    <font>
      <sz val="20"/>
      <name val="Arial"/>
      <family val="2"/>
    </font>
  </fonts>
  <fills count="8">
    <fill>
      <patternFill patternType="none"/>
    </fill>
    <fill>
      <patternFill patternType="gray125"/>
    </fill>
    <fill>
      <patternFill patternType="solid">
        <fgColor indexed="52"/>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
      <patternFill patternType="lightGray">
        <fgColor theme="0" tint="-0.34998626667073579"/>
        <bgColor indexed="65"/>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47"/>
      </left>
      <right style="thin">
        <color indexed="47"/>
      </right>
      <top/>
      <bottom style="thin">
        <color indexed="4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0" fillId="0" borderId="0" applyFont="0" applyFill="0" applyBorder="0" applyAlignment="0" applyProtection="0"/>
    <xf numFmtId="0" fontId="5" fillId="0" borderId="0"/>
  </cellStyleXfs>
  <cellXfs count="91">
    <xf numFmtId="0" fontId="0" fillId="0" borderId="0" xfId="0"/>
    <xf numFmtId="0" fontId="2" fillId="0" borderId="0" xfId="0" applyFont="1" applyProtection="1">
      <protection locked="0"/>
    </xf>
    <xf numFmtId="0" fontId="2" fillId="2" borderId="0" xfId="0" applyFont="1" applyFill="1" applyProtection="1">
      <protection locked="0"/>
    </xf>
    <xf numFmtId="0" fontId="3" fillId="0" borderId="0" xfId="0" applyFont="1" applyAlignment="1">
      <alignment horizontal="left"/>
    </xf>
    <xf numFmtId="0" fontId="0" fillId="0" borderId="0" xfId="0" applyAlignment="1">
      <alignment horizontal="left"/>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5" fillId="0" borderId="0" xfId="0" applyFont="1"/>
    <xf numFmtId="0" fontId="3" fillId="0" borderId="0" xfId="0" applyFont="1" applyAlignment="1">
      <alignment horizontal="left" wrapText="1"/>
    </xf>
    <xf numFmtId="0" fontId="5" fillId="0" borderId="0" xfId="0" quotePrefix="1" applyFont="1"/>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hidden="1"/>
    </xf>
    <xf numFmtId="0" fontId="0" fillId="0" borderId="0" xfId="0" applyAlignment="1">
      <alignment horizontal="left" vertical="top"/>
    </xf>
    <xf numFmtId="0" fontId="1" fillId="5" borderId="0" xfId="0" applyFont="1" applyFill="1" applyAlignment="1">
      <alignment horizontal="left" vertical="top"/>
    </xf>
    <xf numFmtId="0" fontId="6" fillId="2" borderId="0" xfId="0" applyFont="1" applyFill="1" applyAlignment="1" applyProtection="1">
      <alignment horizontal="left" vertical="top"/>
      <protection hidden="1"/>
    </xf>
    <xf numFmtId="165" fontId="2" fillId="3" borderId="3" xfId="0" applyNumberFormat="1" applyFont="1" applyFill="1" applyBorder="1" applyAlignment="1" applyProtection="1">
      <alignment horizontal="center" vertical="center"/>
      <protection locked="0" hidden="1"/>
    </xf>
    <xf numFmtId="0" fontId="5"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Continuous" vertical="center"/>
    </xf>
    <xf numFmtId="0" fontId="2" fillId="0" borderId="0" xfId="0" applyFont="1" applyAlignment="1" applyProtection="1">
      <alignment horizontal="centerContinuous" vertical="center"/>
      <protection hidden="1"/>
    </xf>
    <xf numFmtId="0" fontId="2" fillId="0" borderId="0" xfId="0" applyFont="1" applyAlignment="1" applyProtection="1">
      <alignment horizontal="centerContinuous" vertical="center"/>
      <protection locked="0"/>
    </xf>
    <xf numFmtId="0" fontId="0" fillId="0" borderId="0" xfId="0" applyAlignment="1">
      <alignment horizontal="centerContinuous" vertical="center"/>
    </xf>
    <xf numFmtId="0" fontId="0" fillId="0" borderId="2" xfId="0" applyBorder="1" applyAlignment="1">
      <alignment horizontal="center" wrapText="1"/>
    </xf>
    <xf numFmtId="0" fontId="5" fillId="0" borderId="2" xfId="0" applyFont="1" applyBorder="1" applyAlignment="1" applyProtection="1">
      <alignment horizontal="center" vertical="center" wrapText="1"/>
      <protection hidden="1"/>
    </xf>
    <xf numFmtId="0" fontId="4" fillId="0" borderId="4" xfId="0" applyFont="1" applyBorder="1" applyAlignment="1" applyProtection="1">
      <alignment horizontal="centerContinuous" vertical="center"/>
      <protection hidden="1"/>
    </xf>
    <xf numFmtId="0" fontId="4" fillId="0" borderId="5" xfId="0" applyFont="1" applyBorder="1" applyAlignment="1" applyProtection="1">
      <alignment horizontal="centerContinuous" vertical="center"/>
      <protection hidden="1"/>
    </xf>
    <xf numFmtId="0" fontId="4" fillId="0" borderId="1" xfId="0" applyFont="1" applyBorder="1" applyAlignment="1" applyProtection="1">
      <alignment horizontal="centerContinuous" vertical="center"/>
      <protection hidden="1"/>
    </xf>
    <xf numFmtId="0" fontId="4" fillId="0" borderId="2"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164" fontId="5" fillId="0" borderId="2" xfId="0" applyNumberFormat="1" applyFont="1" applyBorder="1" applyAlignment="1" applyProtection="1">
      <alignment horizontal="center" vertical="center"/>
      <protection hidden="1"/>
    </xf>
    <xf numFmtId="0" fontId="3" fillId="0" borderId="0" xfId="0" applyFont="1" applyAlignment="1" applyProtection="1">
      <alignment vertical="center" wrapText="1"/>
      <protection hidden="1"/>
    </xf>
    <xf numFmtId="165" fontId="0" fillId="0" borderId="0" xfId="0" applyNumberFormat="1" applyAlignment="1">
      <alignment horizontal="center" vertical="center"/>
    </xf>
    <xf numFmtId="165" fontId="0" fillId="0" borderId="0" xfId="0" applyNumberFormat="1" applyAlignment="1">
      <alignment horizontal="center"/>
    </xf>
    <xf numFmtId="0" fontId="5" fillId="0" borderId="2" xfId="0" applyFont="1" applyBorder="1" applyAlignment="1" applyProtection="1">
      <alignment horizontal="center"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horizontal="centerContinuous" vertical="center"/>
      <protection hidden="1"/>
    </xf>
    <xf numFmtId="9" fontId="4" fillId="4" borderId="2" xfId="0" applyNumberFormat="1" applyFont="1" applyFill="1" applyBorder="1" applyAlignment="1" applyProtection="1">
      <alignment horizontal="center" vertical="center"/>
      <protection hidden="1"/>
    </xf>
    <xf numFmtId="9" fontId="4" fillId="7" borderId="0" xfId="0" applyNumberFormat="1" applyFont="1" applyFill="1" applyAlignment="1" applyProtection="1">
      <alignment horizontal="center" vertical="center"/>
      <protection hidden="1"/>
    </xf>
    <xf numFmtId="9" fontId="4" fillId="0" borderId="0" xfId="0" applyNumberFormat="1" applyFont="1" applyAlignment="1" applyProtection="1">
      <alignment horizontal="center" vertical="center"/>
      <protection hidden="1"/>
    </xf>
    <xf numFmtId="9" fontId="4" fillId="7" borderId="6" xfId="0" applyNumberFormat="1" applyFont="1" applyFill="1" applyBorder="1" applyAlignment="1" applyProtection="1">
      <alignment horizontal="center" vertical="center"/>
      <protection hidden="1"/>
    </xf>
    <xf numFmtId="9" fontId="4" fillId="0" borderId="7" xfId="0" applyNumberFormat="1"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4" fillId="0" borderId="11"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0" borderId="4" xfId="0" applyFont="1" applyBorder="1" applyAlignment="1" applyProtection="1">
      <alignment horizontal="centerContinuous" vertical="center" wrapText="1"/>
      <protection hidden="1"/>
    </xf>
    <xf numFmtId="0" fontId="0" fillId="0" borderId="0" xfId="0" applyAlignment="1">
      <alignment horizontal="centerContinuous" vertical="center" wrapText="1"/>
    </xf>
    <xf numFmtId="0" fontId="4" fillId="0" borderId="6" xfId="0" applyFont="1" applyBorder="1" applyAlignment="1" applyProtection="1">
      <alignment horizontal="centerContinuous" vertical="center" wrapText="1"/>
      <protection hidden="1"/>
    </xf>
    <xf numFmtId="0" fontId="4" fillId="0" borderId="12" xfId="0" applyFont="1" applyBorder="1" applyAlignment="1" applyProtection="1">
      <alignment horizontal="centerContinuous" vertical="center" wrapText="1"/>
      <protection hidden="1"/>
    </xf>
    <xf numFmtId="0" fontId="4" fillId="0" borderId="8" xfId="0" applyFont="1" applyBorder="1" applyAlignment="1" applyProtection="1">
      <alignment horizontal="center" vertical="center" wrapText="1"/>
      <protection hidden="1"/>
    </xf>
    <xf numFmtId="1" fontId="5" fillId="0" borderId="8" xfId="0" applyNumberFormat="1" applyFont="1" applyBorder="1" applyAlignment="1" applyProtection="1">
      <alignment horizontal="center" vertical="center"/>
      <protection hidden="1"/>
    </xf>
    <xf numFmtId="1" fontId="5" fillId="0" borderId="9" xfId="0" applyNumberFormat="1" applyFont="1" applyBorder="1" applyAlignment="1" applyProtection="1">
      <alignment horizontal="center" vertical="center"/>
      <protection hidden="1"/>
    </xf>
    <xf numFmtId="1" fontId="5" fillId="0" borderId="10" xfId="0" applyNumberFormat="1" applyFont="1" applyBorder="1" applyAlignment="1" applyProtection="1">
      <alignment horizontal="center" vertical="center"/>
      <protection hidden="1"/>
    </xf>
    <xf numFmtId="0" fontId="5" fillId="0" borderId="0" xfId="0" applyFont="1" applyAlignment="1">
      <alignment horizontal="center"/>
    </xf>
    <xf numFmtId="0" fontId="5" fillId="0" borderId="0" xfId="0" applyFont="1" applyAlignment="1">
      <alignment horizontal="center" vertical="center"/>
    </xf>
    <xf numFmtId="165" fontId="2" fillId="6" borderId="3" xfId="0" applyNumberFormat="1" applyFont="1" applyFill="1" applyBorder="1" applyAlignment="1" applyProtection="1">
      <alignment horizontal="center"/>
      <protection locked="0" hidden="1"/>
    </xf>
    <xf numFmtId="165" fontId="2" fillId="6" borderId="3" xfId="0" applyNumberFormat="1" applyFont="1" applyFill="1" applyBorder="1" applyAlignment="1" applyProtection="1">
      <alignment horizontal="left"/>
      <protection locked="0" hidden="1"/>
    </xf>
    <xf numFmtId="165" fontId="2" fillId="6" borderId="3" xfId="0" applyNumberFormat="1" applyFont="1" applyFill="1" applyBorder="1" applyAlignment="1" applyProtection="1">
      <alignment horizontal="center"/>
      <protection hidden="1"/>
    </xf>
    <xf numFmtId="0" fontId="0" fillId="0" borderId="0" xfId="0" applyProtection="1">
      <protection hidden="1"/>
    </xf>
    <xf numFmtId="0" fontId="2" fillId="0" borderId="0" xfId="0" applyFont="1" applyProtection="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vertical="center"/>
      <protection hidden="1"/>
    </xf>
    <xf numFmtId="0" fontId="14" fillId="0" borderId="0" xfId="2" applyFont="1" applyAlignment="1">
      <alignment horizontal="centerContinuous" vertical="center"/>
    </xf>
    <xf numFmtId="0" fontId="5" fillId="0" borderId="0" xfId="2" applyAlignment="1">
      <alignment horizontal="centerContinuous"/>
    </xf>
    <xf numFmtId="0" fontId="5" fillId="0" borderId="0" xfId="2"/>
    <xf numFmtId="0" fontId="8" fillId="0" borderId="0" xfId="2" applyFont="1" applyAlignment="1">
      <alignment horizontal="centerContinuous"/>
    </xf>
    <xf numFmtId="0" fontId="9" fillId="0" borderId="0" xfId="2" applyFont="1" applyAlignment="1">
      <alignment horizontal="centerContinuous"/>
    </xf>
    <xf numFmtId="0" fontId="13" fillId="0" borderId="0" xfId="2" applyFont="1"/>
    <xf numFmtId="0" fontId="3" fillId="0" borderId="4" xfId="2" applyFont="1" applyBorder="1"/>
    <xf numFmtId="0" fontId="2" fillId="0" borderId="5" xfId="2" applyFont="1" applyBorder="1"/>
    <xf numFmtId="0" fontId="2" fillId="0" borderId="1" xfId="2" applyFont="1" applyBorder="1"/>
    <xf numFmtId="0" fontId="3" fillId="0" borderId="2" xfId="2" applyFont="1" applyBorder="1" applyAlignment="1">
      <alignment horizontal="center"/>
    </xf>
    <xf numFmtId="0" fontId="2" fillId="0" borderId="4" xfId="2" applyFont="1" applyBorder="1"/>
    <xf numFmtId="0" fontId="2" fillId="0" borderId="2" xfId="2" applyFont="1" applyBorder="1" applyAlignment="1">
      <alignment horizontal="center"/>
    </xf>
    <xf numFmtId="0" fontId="2" fillId="0" borderId="13" xfId="2" applyFont="1" applyBorder="1"/>
    <xf numFmtId="0" fontId="2" fillId="0" borderId="7" xfId="2" applyFont="1" applyBorder="1"/>
    <xf numFmtId="0" fontId="2" fillId="0" borderId="14" xfId="2" applyFont="1" applyBorder="1"/>
    <xf numFmtId="0" fontId="12" fillId="0" borderId="0" xfId="2" applyFont="1"/>
    <xf numFmtId="0" fontId="11" fillId="0" borderId="0" xfId="2" applyFont="1"/>
    <xf numFmtId="0" fontId="8" fillId="0" borderId="0" xfId="2" applyFont="1"/>
    <xf numFmtId="0" fontId="7" fillId="0" borderId="0" xfId="2" applyFont="1"/>
    <xf numFmtId="0" fontId="15" fillId="0" borderId="0" xfId="0" applyFont="1" applyAlignment="1">
      <alignment horizontal="centerContinuous" vertical="center"/>
    </xf>
    <xf numFmtId="0" fontId="4" fillId="0" borderId="0" xfId="2" applyFont="1" applyAlignment="1">
      <alignment horizontal="centerContinuous"/>
    </xf>
    <xf numFmtId="0" fontId="5" fillId="0" borderId="0" xfId="2" applyAlignment="1">
      <alignment horizontal="centerContinuous" vertical="center"/>
    </xf>
    <xf numFmtId="0" fontId="4" fillId="0" borderId="0" xfId="2" applyFont="1" applyAlignment="1" applyProtection="1">
      <alignment horizontal="centerContinuous" vertical="center"/>
      <protection hidden="1"/>
    </xf>
    <xf numFmtId="9" fontId="4" fillId="0" borderId="0" xfId="2" applyNumberFormat="1" applyFont="1" applyAlignment="1" applyProtection="1">
      <alignment horizontal="centerContinuous" vertical="center"/>
      <protection hidden="1"/>
    </xf>
  </cellXfs>
  <cellStyles count="3">
    <cellStyle name="Normal" xfId="0" builtinId="0"/>
    <cellStyle name="Normal 2" xfId="2" xr:uid="{71FC5FD6-6EDA-499B-8DEF-3853773E060D}"/>
    <cellStyle name="Percent 2" xfId="1" xr:uid="{00000000-0005-0000-0000-000001000000}"/>
  </cellStyles>
  <dxfs count="14">
    <dxf>
      <font>
        <color theme="0" tint="-0.24994659260841701"/>
      </font>
      <fill>
        <patternFill>
          <bgColor theme="0" tint="-0.24994659260841701"/>
        </patternFill>
      </fill>
    </dxf>
    <dxf>
      <font>
        <color theme="0" tint="-0.24994659260841701"/>
      </font>
      <fill>
        <patternFill patternType="solid">
          <fgColor indexed="64"/>
          <bgColor theme="0" tint="-0.24994659260841701"/>
        </patternFill>
      </fill>
    </dxf>
    <dxf>
      <font>
        <color rgb="FFFF0000"/>
      </font>
    </dxf>
    <dxf>
      <font>
        <color theme="1"/>
      </font>
      <fill>
        <patternFill patternType="none">
          <bgColor indexed="65"/>
        </patternFill>
      </fill>
    </dxf>
    <dxf>
      <font>
        <color theme="1"/>
      </font>
      <fill>
        <patternFill patternType="none">
          <bgColor indexed="65"/>
        </patternFill>
      </fill>
    </dxf>
    <dxf>
      <font>
        <color theme="1"/>
      </font>
      <fill>
        <patternFill patternType="none">
          <bgColor indexed="65"/>
        </patternFill>
      </fill>
    </dxf>
    <dxf>
      <font>
        <color theme="0" tint="-0.24994659260841701"/>
      </font>
      <fill>
        <patternFill patternType="solid">
          <bgColor theme="0" tint="-0.24994659260841701"/>
        </patternFill>
      </fill>
    </dxf>
    <dxf>
      <font>
        <color theme="1"/>
      </font>
      <fill>
        <patternFill>
          <bgColor rgb="FFFFFF99"/>
        </patternFill>
      </fill>
    </dxf>
    <dxf>
      <font>
        <color theme="0" tint="-0.24994659260841701"/>
        <name val="Cambria"/>
        <family val="1"/>
        <scheme val="none"/>
      </font>
      <fill>
        <patternFill patternType="solid">
          <bgColor theme="0" tint="-0.24994659260841701"/>
        </patternFill>
      </fill>
    </dxf>
    <dxf>
      <font>
        <color theme="1"/>
      </font>
      <fill>
        <patternFill>
          <bgColor rgb="FFFFFF99"/>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1"/>
      </font>
      <fill>
        <patternFill>
          <bgColor rgb="FFFFFF99"/>
        </patternFill>
      </fill>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45720</xdr:colOff>
      <xdr:row>6</xdr:row>
      <xdr:rowOff>27939</xdr:rowOff>
    </xdr:from>
    <xdr:to>
      <xdr:col>17</xdr:col>
      <xdr:colOff>26670</xdr:colOff>
      <xdr:row>24</xdr:row>
      <xdr:rowOff>133351</xdr:rowOff>
    </xdr:to>
    <xdr:sp macro="" textlink="">
      <xdr:nvSpPr>
        <xdr:cNvPr id="2" name="Text Box 1">
          <a:extLst>
            <a:ext uri="{FF2B5EF4-FFF2-40B4-BE49-F238E27FC236}">
              <a16:creationId xmlns:a16="http://schemas.microsoft.com/office/drawing/2014/main" id="{044392B6-8B3A-48FB-A3CD-6985836957D8}"/>
            </a:ext>
          </a:extLst>
        </xdr:cNvPr>
        <xdr:cNvSpPr txBox="1">
          <a:spLocks noChangeArrowheads="1"/>
        </xdr:cNvSpPr>
      </xdr:nvSpPr>
      <xdr:spPr bwMode="auto">
        <a:xfrm>
          <a:off x="45720" y="1723389"/>
          <a:ext cx="10344150" cy="3020062"/>
        </a:xfrm>
        <a:prstGeom prst="rect">
          <a:avLst/>
        </a:prstGeom>
        <a:solidFill>
          <a:srgbClr val="FFFFFF"/>
        </a:solidFill>
        <a:ln w="9525">
          <a:solidFill>
            <a:srgbClr val="000000"/>
          </a:solidFill>
          <a:miter lim="800000"/>
          <a:headEnd/>
          <a:tailEnd/>
        </a:ln>
        <a:effectLst>
          <a:softEdge rad="635000"/>
        </a:effectLst>
      </xdr:spPr>
      <xdr:txBody>
        <a:bodyPr vertOverflow="clip" wrap="square" lIns="36576" tIns="22860" rIns="91440" bIns="0" anchor="t"/>
        <a:lstStyle/>
        <a:p>
          <a:pPr algn="l" rtl="0">
            <a:lnSpc>
              <a:spcPct val="100000"/>
            </a:lnSpc>
            <a:defRPr sz="1000"/>
          </a:pPr>
          <a:r>
            <a:rPr lang="en-US" sz="1200" b="0" i="0" u="none" strike="noStrike" baseline="0">
              <a:solidFill>
                <a:srgbClr val="000000"/>
              </a:solidFill>
              <a:latin typeface="Arial"/>
              <a:cs typeface="Arial"/>
            </a:rPr>
            <a:t>This is a compliance planning tool for the Advanced Clean Fleets (ACF) regulation. With this tool, fleet owners can project the number of zero-emission vehicles (ZEV) needed to comply with the High-Priority Fleet Model Year Schedule and the ZEV Milestones Option. Please enter the vehicle information for the California Legacy fleet as of January 1, 2024 on the "Legacy Fleet" tab. The results are shown in the "ZEV Results" tab.</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spcAft>
              <a:spcPts val="600"/>
            </a:spcAft>
            <a:defRPr sz="1000"/>
          </a:pPr>
          <a:r>
            <a:rPr lang="en-US" sz="1200" b="1" i="0" u="sng" strike="noStrike" baseline="0">
              <a:solidFill>
                <a:srgbClr val="000000"/>
              </a:solidFill>
              <a:latin typeface="Arial"/>
              <a:cs typeface="Arial"/>
            </a:rPr>
            <a:t>Explanation of Each Field:</a:t>
          </a:r>
        </a:p>
        <a:p>
          <a:pPr algn="l" rtl="0">
            <a:lnSpc>
              <a:spcPct val="100000"/>
            </a:lnSpc>
            <a:spcAft>
              <a:spcPts val="200"/>
            </a:spcAft>
            <a:defRPr sz="1000"/>
          </a:pPr>
          <a:r>
            <a:rPr lang="en-US" sz="1200" b="1" i="0" u="none" strike="noStrike" baseline="0">
              <a:solidFill>
                <a:srgbClr val="000000"/>
              </a:solidFill>
              <a:latin typeface="Arial"/>
              <a:cs typeface="Arial"/>
            </a:rPr>
            <a:t>Power Train Type: select from the available list (Required field)</a:t>
          </a:r>
        </a:p>
        <a:p>
          <a:pPr algn="l" rtl="0">
            <a:lnSpc>
              <a:spcPct val="100000"/>
            </a:lnSpc>
            <a:defRPr sz="1000"/>
          </a:pPr>
          <a:r>
            <a:rPr lang="en-US" sz="1200" b="0" i="0" u="none" strike="noStrike" baseline="0">
              <a:solidFill>
                <a:srgbClr val="000000"/>
              </a:solidFill>
              <a:latin typeface="Arial"/>
              <a:cs typeface="Arial"/>
            </a:rPr>
            <a:t>ICE - Internal combustion engine vehicle as defined in the ACF regulation.</a:t>
          </a:r>
        </a:p>
        <a:p>
          <a:pPr algn="l" rtl="0">
            <a:lnSpc>
              <a:spcPct val="100000"/>
            </a:lnSpc>
            <a:defRPr sz="1000"/>
          </a:pPr>
          <a:r>
            <a:rPr lang="en-US" sz="1200" b="0" i="0" u="none" strike="noStrike" baseline="0">
              <a:solidFill>
                <a:srgbClr val="000000"/>
              </a:solidFill>
              <a:latin typeface="Arial"/>
              <a:cs typeface="Arial"/>
            </a:rPr>
            <a:t>NZEV - “Near-zero-emission vehicle as defined in the ACF regulation.</a:t>
          </a:r>
        </a:p>
        <a:p>
          <a:pPr algn="l" rtl="0">
            <a:lnSpc>
              <a:spcPct val="100000"/>
            </a:lnSpc>
            <a:defRPr sz="1000"/>
          </a:pPr>
          <a:r>
            <a:rPr lang="en-US" sz="1200" b="0" i="0" u="none" strike="noStrike" baseline="0">
              <a:solidFill>
                <a:srgbClr val="000000"/>
              </a:solidFill>
              <a:latin typeface="Arial"/>
              <a:cs typeface="Arial"/>
            </a:rPr>
            <a:t>ZEV - Zero-emission vehicle as defined in the ACF regulation.</a:t>
          </a:r>
        </a:p>
        <a:p>
          <a:pPr algn="l" rtl="0">
            <a:lnSpc>
              <a:spcPct val="100000"/>
            </a:lnSpc>
            <a:defRPr sz="1000"/>
          </a:pPr>
          <a:endParaRPr lang="en-US" sz="1200" b="1"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200"/>
            </a:spcAft>
            <a:buClrTx/>
            <a:buSzTx/>
            <a:buFontTx/>
            <a:buNone/>
            <a:tabLst/>
            <a:defRPr sz="1000"/>
          </a:pPr>
          <a:r>
            <a:rPr lang="en-US" sz="1200" b="1" i="0" u="none" strike="noStrike" baseline="0">
              <a:solidFill>
                <a:srgbClr val="000000"/>
              </a:solidFill>
              <a:latin typeface="Arial"/>
              <a:cs typeface="Arial"/>
            </a:rPr>
            <a:t>Engine Model Year: </a:t>
          </a:r>
          <a:r>
            <a:rPr kumimoji="0" lang="en-US" sz="1200" b="1" i="0" u="none" strike="noStrike" kern="0" cap="none" spc="0" normalizeH="0" baseline="0" noProof="0">
              <a:ln>
                <a:noFill/>
              </a:ln>
              <a:solidFill>
                <a:srgbClr val="000000"/>
              </a:solidFill>
              <a:effectLst/>
              <a:uLnTx/>
              <a:uFillTx/>
              <a:latin typeface="Arial"/>
              <a:ea typeface="+mn-ea"/>
              <a:cs typeface="Arial"/>
            </a:rPr>
            <a:t>(Required for ICE vehicles)</a:t>
          </a:r>
        </a:p>
        <a:p>
          <a:pPr algn="l" rtl="0">
            <a:lnSpc>
              <a:spcPct val="100000"/>
            </a:lnSpc>
            <a:defRPr sz="1000"/>
          </a:pPr>
          <a:r>
            <a:rPr lang="en-US" sz="1200" b="0" i="0" u="none" strike="noStrike" baseline="0">
              <a:solidFill>
                <a:srgbClr val="000000"/>
              </a:solidFill>
              <a:latin typeface="Arial"/>
              <a:cs typeface="Arial"/>
            </a:rPr>
            <a:t>The model year of the engine in the vehicle identified with ICE engine type.</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spcAft>
              <a:spcPts val="200"/>
            </a:spcAft>
            <a:defRPr sz="1000"/>
          </a:pPr>
          <a:r>
            <a:rPr lang="en-US" sz="1200" b="1" i="0" u="none" strike="noStrike" baseline="0">
              <a:solidFill>
                <a:srgbClr val="000000"/>
              </a:solidFill>
              <a:latin typeface="Arial"/>
              <a:cs typeface="Arial"/>
            </a:rPr>
            <a:t>Body Type: (Required field)</a:t>
          </a:r>
        </a:p>
        <a:p>
          <a:pPr algn="l" rtl="0">
            <a:lnSpc>
              <a:spcPct val="100000"/>
            </a:lnSpc>
            <a:defRPr sz="1000"/>
          </a:pPr>
          <a:r>
            <a:rPr lang="en-US" sz="1200" b="0" i="0" u="none" strike="noStrike" baseline="0">
              <a:solidFill>
                <a:srgbClr val="000000"/>
              </a:solidFill>
              <a:latin typeface="Arial"/>
              <a:cs typeface="Arial"/>
            </a:rPr>
            <a:t>The vehicle body types are divided into three groups, which are necessary for computation of the ZEV Milestone Option. The table below shows the selectable vehicle body types and their associated group number: </a:t>
          </a:r>
        </a:p>
        <a:p>
          <a:pPr algn="l" rtl="0">
            <a:lnSpc>
              <a:spcPts val="900"/>
            </a:lnSpc>
            <a:defRPr sz="1000"/>
          </a:pPr>
          <a:endParaRPr lang="en-US" sz="1200" b="0" i="0" u="none" strike="noStrike" baseline="0">
            <a:solidFill>
              <a:srgbClr val="000000"/>
            </a:solidFill>
            <a:latin typeface="Arial"/>
            <a:cs typeface="Arial"/>
          </a:endParaRPr>
        </a:p>
        <a:p>
          <a:pPr algn="l" rtl="0">
            <a:lnSpc>
              <a:spcPts val="800"/>
            </a:lnSpc>
            <a:defRPr sz="1000"/>
          </a:pPr>
          <a:endParaRPr lang="en-US" sz="1200" b="1" i="0" u="none" strike="noStrike" baseline="0">
            <a:solidFill>
              <a:srgbClr val="000000"/>
            </a:solidFill>
            <a:latin typeface="Arial"/>
            <a:cs typeface="Arial"/>
          </a:endParaRPr>
        </a:p>
      </xdr:txBody>
    </xdr:sp>
    <xdr:clientData/>
  </xdr:twoCellAnchor>
  <xdr:twoCellAnchor>
    <xdr:from>
      <xdr:col>0</xdr:col>
      <xdr:colOff>38100</xdr:colOff>
      <xdr:row>36</xdr:row>
      <xdr:rowOff>131441</xdr:rowOff>
    </xdr:from>
    <xdr:to>
      <xdr:col>16</xdr:col>
      <xdr:colOff>600075</xdr:colOff>
      <xdr:row>72</xdr:row>
      <xdr:rowOff>152401</xdr:rowOff>
    </xdr:to>
    <xdr:sp macro="" textlink="">
      <xdr:nvSpPr>
        <xdr:cNvPr id="3" name="Text Box 1">
          <a:extLst>
            <a:ext uri="{FF2B5EF4-FFF2-40B4-BE49-F238E27FC236}">
              <a16:creationId xmlns:a16="http://schemas.microsoft.com/office/drawing/2014/main" id="{980A3EBA-806C-40AF-A5F5-A4826CB2B1DF}"/>
            </a:ext>
          </a:extLst>
        </xdr:cNvPr>
        <xdr:cNvSpPr txBox="1">
          <a:spLocks noChangeArrowheads="1"/>
        </xdr:cNvSpPr>
      </xdr:nvSpPr>
      <xdr:spPr bwMode="auto">
        <a:xfrm>
          <a:off x="38100" y="7134221"/>
          <a:ext cx="10803255" cy="6025520"/>
        </a:xfrm>
        <a:prstGeom prst="rect">
          <a:avLst/>
        </a:prstGeom>
        <a:solidFill>
          <a:srgbClr val="FFFFFF"/>
        </a:solidFill>
        <a:ln w="9525">
          <a:solidFill>
            <a:srgbClr val="000000"/>
          </a:solidFill>
          <a:miter lim="800000"/>
          <a:headEnd/>
          <a:tailEnd/>
        </a:ln>
        <a:effectLst>
          <a:softEdge rad="635000"/>
        </a:effectLst>
      </xdr:spPr>
      <xdr:txBody>
        <a:bodyPr vertOverflow="clip" wrap="square" lIns="36576" tIns="22860" rIns="91440" bIns="0" anchor="t"/>
        <a:lstStyle/>
        <a:p>
          <a:pPr algn="l" rtl="0">
            <a:lnSpc>
              <a:spcPct val="100000"/>
            </a:lnSpc>
            <a:spcAft>
              <a:spcPts val="200"/>
            </a:spcAft>
            <a:defRPr sz="1000"/>
          </a:pPr>
          <a:r>
            <a:rPr lang="en-US" sz="1200" b="1" i="0" u="none" strike="noStrike" baseline="0">
              <a:solidFill>
                <a:srgbClr val="000000"/>
              </a:solidFill>
              <a:latin typeface="Arial"/>
              <a:cs typeface="Arial"/>
            </a:rPr>
            <a:t>Useful Life if less than 18 years (for tractors only) (Optional field)</a:t>
          </a:r>
        </a:p>
        <a:p>
          <a:pPr algn="l" rtl="0">
            <a:lnSpc>
              <a:spcPct val="100000"/>
            </a:lnSpc>
            <a:defRPr sz="1000"/>
          </a:pPr>
          <a:r>
            <a:rPr lang="en-US" sz="1200" b="0" i="0" u="none" strike="noStrike" baseline="0">
              <a:solidFill>
                <a:srgbClr val="000000"/>
              </a:solidFill>
              <a:latin typeface="Arial"/>
              <a:cs typeface="Arial"/>
            </a:rPr>
            <a:t>The maximum useful life of an ICE vehicle is 18 years or 800,000 miles. User can enter an alternate life cycle (13 to 18 years) for a vehicle with a "tractor" body type if the vehicle is expected to exceed 800,000 miles in less than 18 years.</a:t>
          </a:r>
        </a:p>
        <a:p>
          <a:pPr algn="l" rtl="0">
            <a:lnSpc>
              <a:spcPct val="100000"/>
            </a:lnSpc>
            <a:defRPr sz="1000"/>
          </a:pPr>
          <a:endParaRPr lang="en-US" sz="12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200"/>
            </a:spcAft>
            <a:buClrTx/>
            <a:buSzTx/>
            <a:buFontTx/>
            <a:buNone/>
            <a:tabLst/>
            <a:defRPr sz="1000"/>
          </a:pPr>
          <a:r>
            <a:rPr kumimoji="0" lang="en-US" sz="1200" b="1" i="0" u="none" strike="noStrike" kern="0" cap="none" spc="0" normalizeH="0" baseline="0" noProof="0">
              <a:ln>
                <a:noFill/>
              </a:ln>
              <a:solidFill>
                <a:srgbClr val="000000"/>
              </a:solidFill>
              <a:effectLst/>
              <a:uLnTx/>
              <a:uFillTx/>
              <a:latin typeface="Arial"/>
              <a:ea typeface="+mn-ea"/>
              <a:cs typeface="Arial"/>
            </a:rPr>
            <a:t>Maximum Useful Life in Years (Field not editable)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ea typeface="+mn-ea"/>
              <a:cs typeface="Arial"/>
            </a:rPr>
            <a:t>The maximum useful life is set at 18 years for all ICE vehicles. If expected useful life value is entered for a "tractor" body type vehicle, it would replace maximum useful life.</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spcAft>
              <a:spcPts val="200"/>
            </a:spcAft>
            <a:defRPr sz="1000"/>
          </a:pPr>
          <a:r>
            <a:rPr lang="en-US" sz="1200" b="1" i="0" u="none" strike="noStrike" baseline="0">
              <a:solidFill>
                <a:srgbClr val="000000"/>
              </a:solidFill>
              <a:latin typeface="Arial"/>
              <a:cs typeface="Arial"/>
            </a:rPr>
            <a:t>Model Year Schedule Replacement Year (Field not editable)</a:t>
          </a:r>
        </a:p>
        <a:p>
          <a:pPr algn="l" rtl="0">
            <a:lnSpc>
              <a:spcPct val="100000"/>
            </a:lnSpc>
            <a:defRPr sz="1000"/>
          </a:pPr>
          <a:r>
            <a:rPr lang="en-US" sz="1200" b="0" i="0" u="none" strike="noStrike" baseline="0">
              <a:solidFill>
                <a:srgbClr val="000000"/>
              </a:solidFill>
              <a:latin typeface="Arial"/>
              <a:cs typeface="Arial"/>
            </a:rPr>
            <a:t>The replacement year is the calendar year an ICE vehicle needs to be replaced based on the engine model year of the vehicle. It is sum of engine model year and the useful life.</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spcAft>
              <a:spcPts val="200"/>
            </a:spcAft>
            <a:defRPr sz="1000"/>
          </a:pPr>
          <a:r>
            <a:rPr lang="en-US" sz="1200" b="1" i="0" u="none" strike="noStrike" baseline="0">
              <a:solidFill>
                <a:srgbClr val="000000"/>
              </a:solidFill>
              <a:latin typeface="Arial"/>
              <a:cs typeface="Arial"/>
            </a:rPr>
            <a:t>ZEV Milestone Group (Field not editable)</a:t>
          </a:r>
        </a:p>
        <a:p>
          <a:pPr algn="l" rtl="0">
            <a:lnSpc>
              <a:spcPct val="100000"/>
            </a:lnSpc>
            <a:defRPr sz="1000"/>
          </a:pPr>
          <a:r>
            <a:rPr lang="en-US" sz="1200" b="0" i="0" u="none" strike="noStrike" baseline="0">
              <a:solidFill>
                <a:srgbClr val="000000"/>
              </a:solidFill>
              <a:latin typeface="Arial"/>
              <a:cs typeface="Arial"/>
            </a:rPr>
            <a:t>This field identifies the body type group for the Milestone compliance option calculation. </a:t>
          </a:r>
        </a:p>
        <a:p>
          <a:pPr algn="l" rtl="0">
            <a:lnSpc>
              <a:spcPct val="100000"/>
            </a:lnSpc>
            <a:defRPr sz="1000"/>
          </a:pPr>
          <a:endParaRPr lang="en-US" sz="1200" b="1" i="0" u="none" strike="noStrike" baseline="0">
            <a:solidFill>
              <a:srgbClr val="000000"/>
            </a:solidFill>
            <a:latin typeface="Arial"/>
            <a:cs typeface="Arial"/>
          </a:endParaRPr>
        </a:p>
        <a:p>
          <a:pPr algn="l" rtl="0">
            <a:lnSpc>
              <a:spcPct val="100000"/>
            </a:lnSpc>
            <a:spcAft>
              <a:spcPts val="600"/>
            </a:spcAft>
            <a:defRPr sz="1000"/>
          </a:pPr>
          <a:r>
            <a:rPr lang="en-US" sz="1200" b="1" i="0" u="none" strike="noStrike" baseline="0">
              <a:solidFill>
                <a:srgbClr val="000000"/>
              </a:solidFill>
              <a:latin typeface="Arial"/>
              <a:cs typeface="Arial"/>
            </a:rPr>
            <a:t>Compliance Options</a:t>
          </a:r>
        </a:p>
        <a:p>
          <a:pPr algn="l" rtl="0">
            <a:lnSpc>
              <a:spcPct val="100000"/>
            </a:lnSpc>
            <a:defRPr sz="1000"/>
          </a:pPr>
          <a:r>
            <a:rPr lang="en-US" sz="1200" b="0" i="0" u="none" strike="noStrike" baseline="0">
              <a:solidFill>
                <a:srgbClr val="000000"/>
              </a:solidFill>
              <a:latin typeface="Arial"/>
              <a:cs typeface="Arial"/>
            </a:rPr>
            <a:t>After all information has been entered, select the "ZEV Results" tab to view the compliance options: Model Year Schedule vs Milestone. If the information in the dataset is incomplete, the title bar of the Model Year Schedule table will include the word "Incomplete", and the ZEV vehicle count in the Milestone table will be shaded. The user can select the "Legacy Fleet" tab to return to the data sheets to complete the needed information.</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spcAft>
              <a:spcPts val="200"/>
            </a:spcAft>
            <a:defRPr sz="1000"/>
          </a:pPr>
          <a:r>
            <a:rPr lang="en-US" sz="1200" b="1" i="0" u="none" strike="noStrike" baseline="0">
              <a:solidFill>
                <a:srgbClr val="000000"/>
              </a:solidFill>
              <a:latin typeface="Arial"/>
              <a:cs typeface="Arial"/>
            </a:rPr>
            <a:t>Model Year Schedule</a:t>
          </a:r>
        </a:p>
        <a:p>
          <a:pPr algn="l" rtl="0">
            <a:lnSpc>
              <a:spcPct val="100000"/>
            </a:lnSpc>
            <a:defRPr sz="1000"/>
          </a:pPr>
          <a:r>
            <a:rPr lang="en-US" sz="1200" b="0" i="0" u="none" strike="noStrike" baseline="0">
              <a:solidFill>
                <a:srgbClr val="000000"/>
              </a:solidFill>
              <a:latin typeface="Arial"/>
              <a:cs typeface="Arial"/>
            </a:rPr>
            <a:t>The Total Number of ZEVs in Fleet is the cumulative number of ZEVs that the fleet should have at the begining of a given calendar year assuming that ZEVs will replace legacy trucks when they exceeds their useful life. Any ZEVs included in the legacy fleet will be added to the count of required ZEVs.</a:t>
          </a:r>
        </a:p>
        <a:p>
          <a:pPr algn="l" rtl="0">
            <a:lnSpc>
              <a:spcPct val="100000"/>
            </a:lnSpc>
            <a:defRPr sz="1000"/>
          </a:pPr>
          <a:endParaRPr lang="en-US" sz="1200" b="1" i="0" u="none" strike="noStrike" baseline="0">
            <a:solidFill>
              <a:srgbClr val="000000"/>
            </a:solidFill>
            <a:latin typeface="Arial"/>
            <a:cs typeface="Arial"/>
          </a:endParaRPr>
        </a:p>
        <a:p>
          <a:pPr algn="l" rtl="0">
            <a:lnSpc>
              <a:spcPct val="100000"/>
            </a:lnSpc>
            <a:spcAft>
              <a:spcPts val="200"/>
            </a:spcAft>
            <a:defRPr sz="1000"/>
          </a:pPr>
          <a:r>
            <a:rPr lang="en-US" sz="1200" b="1" i="0" u="none" strike="noStrike" baseline="0">
              <a:solidFill>
                <a:srgbClr val="000000"/>
              </a:solidFill>
              <a:latin typeface="Arial"/>
              <a:cs typeface="Arial"/>
            </a:rPr>
            <a:t>ZEV Milestone Option Replacement Timetable</a:t>
          </a:r>
        </a:p>
        <a:p>
          <a:pPr algn="l" rtl="0">
            <a:lnSpc>
              <a:spcPct val="100000"/>
            </a:lnSpc>
            <a:defRPr sz="1000"/>
          </a:pPr>
          <a:r>
            <a:rPr lang="en-US" sz="1200" b="0" i="0" u="none" strike="noStrike" baseline="0">
              <a:solidFill>
                <a:srgbClr val="000000"/>
              </a:solidFill>
              <a:latin typeface="Arial"/>
              <a:cs typeface="Arial"/>
            </a:rPr>
            <a:t>The Total Number of ZEVs in a fleet is a cumulative count of the number of ZEVs that the fleet must have to comply at the begining of a given calendar year. Since the requirement depends on the vehicle count in each group, replacing vehicle in one group with one in a different group would affect the outcome of the requirement. The assumption made in this tool is that the replacement vehicle will be in the same group as the vehicle being replaced. The count of the required ZEVs includes the number of ZEVs already in the fleet.</a:t>
          </a:r>
        </a:p>
        <a:p>
          <a:pPr algn="l" rtl="0">
            <a:lnSpc>
              <a:spcPct val="100000"/>
            </a:lnSpc>
            <a:defRPr sz="1000"/>
          </a:pPr>
          <a:endParaRPr lang="en-US" sz="1200" b="0" i="0" u="none" strike="noStrike" baseline="0">
            <a:solidFill>
              <a:srgbClr val="000000"/>
            </a:solidFill>
            <a:latin typeface="Arial"/>
            <a:cs typeface="Arial"/>
          </a:endParaRPr>
        </a:p>
        <a:p>
          <a:pPr algn="l" rtl="0">
            <a:lnSpc>
              <a:spcPct val="100000"/>
            </a:lnSpc>
            <a:defRPr sz="1000"/>
          </a:pPr>
          <a:r>
            <a:rPr lang="en-US" sz="1200" b="1" i="0" u="none" strike="noStrike" baseline="0">
              <a:solidFill>
                <a:srgbClr val="000000"/>
              </a:solidFill>
              <a:latin typeface="Arial"/>
              <a:cs typeface="Arial"/>
            </a:rPr>
            <a:t>Calculator Updates</a:t>
          </a:r>
        </a:p>
        <a:p>
          <a:pPr algn="l" rtl="0">
            <a:lnSpc>
              <a:spcPct val="100000"/>
            </a:lnSpc>
            <a:defRPr sz="1000"/>
          </a:pPr>
          <a:r>
            <a:rPr lang="en-US" sz="1200" b="0" i="0" u="none" strike="noStrike" baseline="0">
              <a:solidFill>
                <a:srgbClr val="000000"/>
              </a:solidFill>
              <a:latin typeface="Arial"/>
              <a:cs typeface="Arial"/>
            </a:rPr>
            <a:t>Version 10102023 - fixes a bug with vehicle counts after row 99.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b.sharepoint.com/teams/CARBAdvancedCleanFleets/Shared%20Documents/General/Tasks/2023/4174%20ACF-Calculator_AD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Current Fleet Makeup"/>
      <sheetName val="Requirements"/>
      <sheetName val="Selec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46967-47DB-4BCF-A9DB-DB715276DCC2}">
  <sheetPr codeName="Sheet1">
    <pageSetUpPr fitToPage="1"/>
  </sheetPr>
  <dimension ref="A1:Q87"/>
  <sheetViews>
    <sheetView showGridLines="0" tabSelected="1" zoomScaleNormal="100" workbookViewId="0"/>
  </sheetViews>
  <sheetFormatPr baseColWidth="10" defaultColWidth="9.33203125" defaultRowHeight="13" x14ac:dyDescent="0.15"/>
  <cols>
    <col min="1" max="16384" width="9.33203125" style="69"/>
  </cols>
  <sheetData>
    <row r="1" spans="1:17" ht="54" customHeight="1" x14ac:dyDescent="0.15">
      <c r="A1" s="67" t="s">
        <v>65</v>
      </c>
      <c r="B1" s="68"/>
      <c r="C1" s="68"/>
      <c r="D1" s="68"/>
      <c r="E1" s="68"/>
      <c r="F1" s="67"/>
      <c r="G1" s="67"/>
      <c r="H1" s="67"/>
      <c r="I1" s="67"/>
      <c r="J1" s="67"/>
      <c r="K1" s="67"/>
      <c r="L1" s="67"/>
      <c r="M1" s="67"/>
      <c r="N1" s="68"/>
      <c r="O1" s="68"/>
      <c r="P1" s="68"/>
      <c r="Q1" s="68"/>
    </row>
    <row r="2" spans="1:17" ht="20" x14ac:dyDescent="0.2">
      <c r="A2" s="70" t="s">
        <v>0</v>
      </c>
      <c r="B2" s="70"/>
      <c r="C2" s="70"/>
      <c r="D2" s="70"/>
      <c r="E2" s="70"/>
      <c r="F2" s="70"/>
      <c r="G2" s="70"/>
      <c r="H2" s="70"/>
      <c r="I2" s="70"/>
      <c r="J2" s="70"/>
      <c r="K2" s="70"/>
      <c r="L2" s="70"/>
      <c r="M2" s="70"/>
      <c r="N2" s="70"/>
      <c r="O2" s="70"/>
      <c r="P2" s="70"/>
      <c r="Q2" s="70"/>
    </row>
    <row r="3" spans="1:17" ht="18" customHeight="1" x14ac:dyDescent="0.15">
      <c r="A3" s="71" t="s">
        <v>1</v>
      </c>
      <c r="B3" s="71"/>
      <c r="C3" s="71"/>
      <c r="D3" s="71"/>
      <c r="E3" s="71"/>
      <c r="F3" s="71"/>
      <c r="G3" s="71"/>
      <c r="H3" s="71"/>
      <c r="I3" s="71"/>
      <c r="J3" s="71"/>
      <c r="K3" s="71"/>
      <c r="L3" s="71"/>
      <c r="M3" s="71"/>
      <c r="N3" s="71"/>
      <c r="O3" s="71"/>
      <c r="P3" s="71"/>
      <c r="Q3" s="71"/>
    </row>
    <row r="4" spans="1:17" ht="15.75" customHeight="1" x14ac:dyDescent="0.15">
      <c r="A4" s="71" t="s">
        <v>2</v>
      </c>
      <c r="B4" s="71"/>
      <c r="C4" s="71"/>
      <c r="D4" s="71"/>
      <c r="E4" s="71"/>
      <c r="F4" s="71"/>
      <c r="G4" s="71"/>
      <c r="H4" s="71"/>
      <c r="I4" s="71"/>
      <c r="J4" s="71"/>
      <c r="K4" s="71"/>
      <c r="L4" s="71"/>
      <c r="M4" s="71"/>
      <c r="N4" s="71"/>
      <c r="O4" s="71"/>
      <c r="P4" s="71"/>
      <c r="Q4" s="71"/>
    </row>
    <row r="5" spans="1:17" x14ac:dyDescent="0.15">
      <c r="A5" s="87" t="s">
        <v>66</v>
      </c>
      <c r="B5" s="68"/>
      <c r="C5" s="68"/>
      <c r="D5" s="68"/>
      <c r="E5" s="68"/>
      <c r="F5" s="68"/>
      <c r="G5" s="68"/>
      <c r="H5" s="68"/>
      <c r="I5" s="68"/>
      <c r="J5" s="68"/>
      <c r="K5" s="68"/>
      <c r="L5" s="68"/>
      <c r="M5" s="68"/>
      <c r="N5" s="68"/>
      <c r="O5" s="68"/>
      <c r="P5" s="68"/>
      <c r="Q5" s="68"/>
    </row>
    <row r="6" spans="1:17" x14ac:dyDescent="0.15">
      <c r="F6" s="72"/>
      <c r="G6" s="72"/>
      <c r="H6" s="72"/>
    </row>
    <row r="7" spans="1:17" x14ac:dyDescent="0.15">
      <c r="F7" s="72"/>
      <c r="G7" s="72"/>
      <c r="H7" s="72"/>
    </row>
    <row r="8" spans="1:17" x14ac:dyDescent="0.15">
      <c r="F8" s="72"/>
      <c r="G8" s="72"/>
      <c r="H8" s="72"/>
    </row>
    <row r="9" spans="1:17" x14ac:dyDescent="0.15">
      <c r="F9" s="72"/>
      <c r="G9" s="72"/>
      <c r="H9" s="72"/>
    </row>
    <row r="10" spans="1:17" x14ac:dyDescent="0.15">
      <c r="F10" s="72"/>
      <c r="G10" s="72"/>
      <c r="H10" s="72"/>
    </row>
    <row r="11" spans="1:17" x14ac:dyDescent="0.15">
      <c r="F11" s="72"/>
      <c r="G11" s="72"/>
      <c r="H11" s="72"/>
    </row>
    <row r="12" spans="1:17" x14ac:dyDescent="0.15">
      <c r="F12" s="72"/>
      <c r="G12" s="72"/>
      <c r="H12" s="72"/>
    </row>
    <row r="13" spans="1:17" x14ac:dyDescent="0.15">
      <c r="F13" s="72"/>
      <c r="G13" s="72"/>
      <c r="H13" s="72"/>
    </row>
    <row r="14" spans="1:17" x14ac:dyDescent="0.15">
      <c r="F14" s="72"/>
      <c r="G14" s="72"/>
      <c r="H14" s="72"/>
    </row>
    <row r="15" spans="1:17" x14ac:dyDescent="0.15">
      <c r="F15" s="72"/>
      <c r="G15" s="72"/>
      <c r="H15" s="72"/>
    </row>
    <row r="18" spans="2:8" x14ac:dyDescent="0.15">
      <c r="F18" s="72"/>
      <c r="G18" s="72"/>
      <c r="H18" s="72"/>
    </row>
    <row r="19" spans="2:8" x14ac:dyDescent="0.15">
      <c r="F19" s="72"/>
      <c r="G19" s="72"/>
      <c r="H19" s="72"/>
    </row>
    <row r="20" spans="2:8" x14ac:dyDescent="0.15">
      <c r="F20" s="72"/>
      <c r="G20" s="72"/>
      <c r="H20" s="72"/>
    </row>
    <row r="21" spans="2:8" x14ac:dyDescent="0.15">
      <c r="F21" s="72"/>
      <c r="G21" s="72"/>
      <c r="H21" s="72"/>
    </row>
    <row r="22" spans="2:8" x14ac:dyDescent="0.15">
      <c r="F22" s="72"/>
      <c r="G22" s="72"/>
      <c r="H22" s="72"/>
    </row>
    <row r="23" spans="2:8" x14ac:dyDescent="0.15">
      <c r="F23" s="72"/>
      <c r="G23" s="72"/>
      <c r="H23" s="72"/>
    </row>
    <row r="24" spans="2:8" x14ac:dyDescent="0.15">
      <c r="F24" s="72"/>
      <c r="G24" s="72"/>
      <c r="H24" s="72"/>
    </row>
    <row r="25" spans="2:8" x14ac:dyDescent="0.15">
      <c r="F25" s="72"/>
      <c r="G25" s="72"/>
      <c r="H25" s="72"/>
    </row>
    <row r="26" spans="2:8" ht="16" x14ac:dyDescent="0.2">
      <c r="B26" s="73" t="s">
        <v>3</v>
      </c>
      <c r="C26" s="74"/>
      <c r="D26" s="74"/>
      <c r="E26" s="75"/>
      <c r="F26" s="76" t="s">
        <v>4</v>
      </c>
      <c r="G26" s="72"/>
      <c r="H26" s="72"/>
    </row>
    <row r="27" spans="2:8" ht="16" x14ac:dyDescent="0.2">
      <c r="B27" s="77" t="s">
        <v>5</v>
      </c>
      <c r="C27" s="74"/>
      <c r="D27" s="74"/>
      <c r="E27" s="75"/>
      <c r="F27" s="78">
        <v>1</v>
      </c>
      <c r="G27" s="72"/>
      <c r="H27" s="72"/>
    </row>
    <row r="28" spans="2:8" ht="16" x14ac:dyDescent="0.2">
      <c r="B28" s="77" t="s">
        <v>6</v>
      </c>
      <c r="C28" s="74"/>
      <c r="D28" s="74"/>
      <c r="E28" s="75"/>
      <c r="F28" s="78">
        <v>1</v>
      </c>
      <c r="G28" s="72"/>
      <c r="H28" s="72"/>
    </row>
    <row r="29" spans="2:8" ht="16" x14ac:dyDescent="0.2">
      <c r="B29" s="77" t="s">
        <v>7</v>
      </c>
      <c r="C29" s="74"/>
      <c r="D29" s="74"/>
      <c r="E29" s="75"/>
      <c r="F29" s="78">
        <v>1</v>
      </c>
      <c r="G29" s="72"/>
      <c r="H29" s="72"/>
    </row>
    <row r="30" spans="2:8" ht="16" x14ac:dyDescent="0.2">
      <c r="B30" s="77" t="s">
        <v>8</v>
      </c>
      <c r="C30" s="74"/>
      <c r="D30" s="74"/>
      <c r="E30" s="75"/>
      <c r="F30" s="78">
        <v>1</v>
      </c>
      <c r="G30" s="72"/>
      <c r="H30" s="72"/>
    </row>
    <row r="31" spans="2:8" ht="16" x14ac:dyDescent="0.2">
      <c r="B31" s="77" t="s">
        <v>9</v>
      </c>
      <c r="C31" s="74"/>
      <c r="D31" s="74"/>
      <c r="E31" s="75"/>
      <c r="F31" s="78">
        <v>1</v>
      </c>
      <c r="G31" s="72"/>
      <c r="H31" s="72"/>
    </row>
    <row r="32" spans="2:8" ht="16" x14ac:dyDescent="0.2">
      <c r="B32" s="77" t="s">
        <v>10</v>
      </c>
      <c r="C32" s="74"/>
      <c r="D32" s="74"/>
      <c r="E32" s="75"/>
      <c r="F32" s="78">
        <v>2</v>
      </c>
      <c r="G32" s="72"/>
      <c r="H32" s="72"/>
    </row>
    <row r="33" spans="2:8" ht="16" x14ac:dyDescent="0.2">
      <c r="B33" s="77" t="s">
        <v>11</v>
      </c>
      <c r="C33" s="74"/>
      <c r="D33" s="74"/>
      <c r="E33" s="75"/>
      <c r="F33" s="78">
        <v>2</v>
      </c>
      <c r="G33" s="72"/>
      <c r="H33" s="72"/>
    </row>
    <row r="34" spans="2:8" ht="16" x14ac:dyDescent="0.2">
      <c r="B34" s="77" t="s">
        <v>12</v>
      </c>
      <c r="C34" s="74"/>
      <c r="D34" s="74"/>
      <c r="E34" s="75"/>
      <c r="F34" s="78">
        <v>2</v>
      </c>
      <c r="G34" s="72"/>
      <c r="H34" s="72"/>
    </row>
    <row r="35" spans="2:8" ht="16" x14ac:dyDescent="0.2">
      <c r="B35" s="77" t="s">
        <v>13</v>
      </c>
      <c r="C35" s="74"/>
      <c r="D35" s="74"/>
      <c r="E35" s="75"/>
      <c r="F35" s="78">
        <v>3</v>
      </c>
      <c r="G35" s="72"/>
      <c r="H35" s="72"/>
    </row>
    <row r="36" spans="2:8" ht="16" x14ac:dyDescent="0.2">
      <c r="B36" s="79" t="s">
        <v>14</v>
      </c>
      <c r="C36" s="80"/>
      <c r="D36" s="80"/>
      <c r="E36" s="81"/>
      <c r="F36" s="78">
        <v>3</v>
      </c>
      <c r="G36" s="72"/>
      <c r="H36" s="72"/>
    </row>
    <row r="37" spans="2:8" x14ac:dyDescent="0.15">
      <c r="F37" s="72"/>
      <c r="G37" s="72"/>
      <c r="H37" s="72"/>
    </row>
    <row r="38" spans="2:8" x14ac:dyDescent="0.15">
      <c r="F38" s="72"/>
      <c r="G38" s="72"/>
      <c r="H38" s="72"/>
    </row>
    <row r="39" spans="2:8" x14ac:dyDescent="0.15">
      <c r="F39" s="72"/>
      <c r="G39" s="72"/>
      <c r="H39" s="72"/>
    </row>
    <row r="40" spans="2:8" x14ac:dyDescent="0.15">
      <c r="F40" s="72"/>
      <c r="G40" s="72"/>
      <c r="H40" s="72"/>
    </row>
    <row r="41" spans="2:8" x14ac:dyDescent="0.15">
      <c r="F41" s="72"/>
      <c r="G41" s="72"/>
      <c r="H41" s="72"/>
    </row>
    <row r="42" spans="2:8" x14ac:dyDescent="0.15">
      <c r="F42" s="72"/>
      <c r="G42" s="72"/>
      <c r="H42" s="72"/>
    </row>
    <row r="43" spans="2:8" x14ac:dyDescent="0.15">
      <c r="F43" s="72"/>
      <c r="G43" s="72"/>
      <c r="H43" s="72"/>
    </row>
    <row r="44" spans="2:8" x14ac:dyDescent="0.15">
      <c r="F44" s="72"/>
      <c r="G44" s="72"/>
      <c r="H44" s="72"/>
    </row>
    <row r="45" spans="2:8" x14ac:dyDescent="0.15">
      <c r="F45" s="72"/>
      <c r="G45" s="72"/>
      <c r="H45" s="72"/>
    </row>
    <row r="46" spans="2:8" x14ac:dyDescent="0.15">
      <c r="F46" s="72"/>
      <c r="G46" s="72"/>
      <c r="H46" s="72"/>
    </row>
    <row r="47" spans="2:8" x14ac:dyDescent="0.15">
      <c r="F47" s="72"/>
      <c r="G47" s="72"/>
      <c r="H47" s="72"/>
    </row>
    <row r="48" spans="2:8" x14ac:dyDescent="0.15">
      <c r="F48" s="72"/>
      <c r="G48" s="72"/>
      <c r="H48" s="72"/>
    </row>
    <row r="49" spans="6:8" x14ac:dyDescent="0.15">
      <c r="F49" s="72"/>
      <c r="G49" s="72"/>
      <c r="H49" s="72"/>
    </row>
    <row r="50" spans="6:8" x14ac:dyDescent="0.15">
      <c r="F50" s="72"/>
      <c r="G50" s="72"/>
      <c r="H50" s="72"/>
    </row>
    <row r="51" spans="6:8" x14ac:dyDescent="0.15">
      <c r="F51" s="72"/>
      <c r="G51" s="72"/>
      <c r="H51" s="72"/>
    </row>
    <row r="52" spans="6:8" x14ac:dyDescent="0.15">
      <c r="F52" s="72"/>
      <c r="G52" s="72"/>
      <c r="H52" s="72"/>
    </row>
    <row r="53" spans="6:8" x14ac:dyDescent="0.15">
      <c r="F53" s="72"/>
      <c r="G53" s="72"/>
      <c r="H53" s="72"/>
    </row>
    <row r="54" spans="6:8" x14ac:dyDescent="0.15">
      <c r="F54" s="72"/>
      <c r="G54" s="72"/>
      <c r="H54" s="72"/>
    </row>
    <row r="69" spans="1:17" ht="12.75" customHeight="1" x14ac:dyDescent="0.15">
      <c r="E69" s="89"/>
      <c r="F69" s="88"/>
      <c r="G69" s="90"/>
      <c r="H69" s="88"/>
      <c r="I69" s="90"/>
      <c r="J69" s="88"/>
      <c r="K69" s="90"/>
      <c r="L69" s="88"/>
    </row>
    <row r="70" spans="1:17" ht="12.75" customHeight="1" x14ac:dyDescent="0.15">
      <c r="E70" s="89"/>
      <c r="F70" s="88"/>
      <c r="G70" s="90"/>
      <c r="H70" s="88"/>
      <c r="I70" s="90"/>
      <c r="J70" s="88"/>
      <c r="K70" s="90"/>
      <c r="L70" s="88"/>
    </row>
    <row r="71" spans="1:17" ht="12.75" customHeight="1" x14ac:dyDescent="0.15">
      <c r="E71" s="89"/>
      <c r="F71" s="88"/>
      <c r="G71" s="90"/>
      <c r="H71" s="88"/>
      <c r="I71" s="90"/>
      <c r="J71" s="88"/>
      <c r="K71" s="90"/>
      <c r="L71" s="88"/>
    </row>
    <row r="72" spans="1:17" ht="12.75" customHeight="1" x14ac:dyDescent="0.15">
      <c r="E72" s="89"/>
      <c r="F72" s="88"/>
      <c r="G72" s="90"/>
      <c r="H72" s="88"/>
      <c r="I72" s="90"/>
      <c r="J72" s="88"/>
      <c r="K72" s="90"/>
      <c r="L72" s="88"/>
    </row>
    <row r="73" spans="1:17" ht="12.75" customHeight="1" x14ac:dyDescent="0.2">
      <c r="B73" s="82"/>
      <c r="G73" s="72"/>
      <c r="H73" s="72"/>
    </row>
    <row r="74" spans="1:17" ht="12.75" customHeight="1" x14ac:dyDescent="0.2">
      <c r="B74" s="82"/>
      <c r="G74" s="72"/>
      <c r="H74" s="72"/>
    </row>
    <row r="75" spans="1:17" ht="12.75" customHeight="1" x14ac:dyDescent="0.2">
      <c r="B75" s="82"/>
      <c r="G75" s="72"/>
      <c r="H75" s="72"/>
    </row>
    <row r="76" spans="1:17" ht="12.75" customHeight="1" x14ac:dyDescent="0.2">
      <c r="B76" s="82"/>
      <c r="G76" s="72"/>
      <c r="H76" s="72"/>
    </row>
    <row r="77" spans="1:17" ht="12.75" customHeight="1" x14ac:dyDescent="0.2">
      <c r="B77" s="82"/>
      <c r="G77" s="72"/>
      <c r="H77" s="72"/>
    </row>
    <row r="78" spans="1:17" ht="25.5" customHeight="1" x14ac:dyDescent="0.2">
      <c r="A78" s="83"/>
      <c r="B78" s="84"/>
      <c r="C78" s="84"/>
      <c r="D78" s="84"/>
      <c r="E78" s="84"/>
      <c r="F78" s="84"/>
      <c r="G78" s="84"/>
      <c r="H78" s="84"/>
      <c r="J78" s="84"/>
      <c r="K78" s="84"/>
      <c r="L78" s="84"/>
      <c r="M78" s="84"/>
      <c r="N78" s="84"/>
      <c r="O78" s="84"/>
      <c r="P78" s="84"/>
      <c r="Q78" s="84"/>
    </row>
    <row r="79" spans="1:17" ht="12.75" customHeight="1" x14ac:dyDescent="0.2">
      <c r="B79" s="82"/>
      <c r="G79" s="72"/>
      <c r="H79" s="72"/>
    </row>
    <row r="80" spans="1:17" ht="20" x14ac:dyDescent="0.2">
      <c r="A80" s="85"/>
      <c r="B80" s="84"/>
      <c r="C80" s="84"/>
      <c r="D80" s="84"/>
      <c r="E80" s="84"/>
      <c r="F80" s="84"/>
      <c r="G80" s="84"/>
      <c r="H80" s="84"/>
      <c r="J80" s="84"/>
      <c r="K80" s="84"/>
      <c r="L80" s="84"/>
      <c r="M80" s="84"/>
      <c r="N80" s="84"/>
      <c r="O80" s="84"/>
      <c r="P80" s="84"/>
      <c r="Q80" s="84"/>
    </row>
    <row r="82" spans="2:8" ht="12.75" customHeight="1" x14ac:dyDescent="0.2">
      <c r="B82" s="82"/>
      <c r="G82" s="72"/>
      <c r="H82" s="72"/>
    </row>
    <row r="83" spans="2:8" ht="12.75" customHeight="1" x14ac:dyDescent="0.2">
      <c r="B83" s="82"/>
      <c r="G83" s="72"/>
      <c r="H83" s="72"/>
    </row>
    <row r="84" spans="2:8" ht="12.75" customHeight="1" x14ac:dyDescent="0.2">
      <c r="B84" s="82"/>
      <c r="G84" s="72"/>
      <c r="H84" s="72"/>
    </row>
    <row r="85" spans="2:8" ht="12.75" customHeight="1" x14ac:dyDescent="0.2">
      <c r="B85" s="82"/>
      <c r="G85" s="72"/>
      <c r="H85" s="72"/>
    </row>
    <row r="86" spans="2:8" x14ac:dyDescent="0.15">
      <c r="F86" s="72"/>
      <c r="G86" s="72"/>
      <c r="H86" s="72"/>
    </row>
    <row r="87" spans="2:8" x14ac:dyDescent="0.15">
      <c r="F87" s="72"/>
      <c r="G87" s="72"/>
      <c r="H87" s="72"/>
    </row>
  </sheetData>
  <sheetProtection algorithmName="SHA-512" hashValue="MWILUnP3o1FRqnojubUz904peymKDu8xtO1xNpnZbguFZewJ6i8QhKMWzFDwyBWw8F+FVRJz3SWML4ffNEgsKw==" saltValue="kEWtdqKPAjkGWqHBhJtcNA==" spinCount="100000" sheet="1" objects="1" scenarios="1" selectLockedCells="1" selectUnlockedCells="1"/>
  <printOptions horizontalCentered="1"/>
  <pageMargins left="0.2" right="0.2" top="0.25" bottom="0.25" header="0.3" footer="0.3"/>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urrent"/>
  <dimension ref="A1:AG1033"/>
  <sheetViews>
    <sheetView showGridLines="0" zoomScaleNormal="100" workbookViewId="0">
      <pane ySplit="5" topLeftCell="A10" activePane="bottomLeft" state="frozen"/>
      <selection pane="bottomLeft" activeCell="E19" sqref="E19"/>
    </sheetView>
  </sheetViews>
  <sheetFormatPr baseColWidth="10" defaultColWidth="8.83203125" defaultRowHeight="16" x14ac:dyDescent="0.2"/>
  <cols>
    <col min="1" max="1" width="1.33203125" customWidth="1"/>
    <col min="2" max="2" width="10" style="12" customWidth="1"/>
    <col min="3" max="3" width="1.33203125" customWidth="1"/>
    <col min="4" max="4" width="11.6640625" customWidth="1"/>
    <col min="5" max="5" width="35.5" style="1" customWidth="1"/>
    <col min="6" max="8" width="14.5" style="1" customWidth="1"/>
    <col min="9" max="9" width="15" customWidth="1"/>
    <col min="10" max="10" width="38.5" customWidth="1"/>
    <col min="11" max="11" width="40.1640625" hidden="1" customWidth="1"/>
    <col min="12" max="12" width="41.83203125" style="17" hidden="1" customWidth="1"/>
    <col min="13" max="13" width="33" style="17" hidden="1" customWidth="1"/>
    <col min="14" max="14" width="47" hidden="1" customWidth="1"/>
    <col min="15" max="15" width="57.6640625" hidden="1" customWidth="1"/>
    <col min="16" max="16" width="37.6640625" hidden="1" customWidth="1"/>
    <col min="17" max="18" width="8.5" customWidth="1"/>
    <col min="19" max="19" width="7.5" customWidth="1"/>
    <col min="20" max="20" width="9.6640625" customWidth="1"/>
    <col min="21" max="22" width="9.33203125" customWidth="1"/>
    <col min="23" max="23" width="7.33203125" customWidth="1"/>
    <col min="24" max="24" width="6.6640625" customWidth="1"/>
    <col min="25" max="26" width="4" customWidth="1"/>
    <col min="27" max="27" width="7.5" customWidth="1"/>
    <col min="28" max="30" width="4.5" customWidth="1"/>
    <col min="31" max="31" width="1.5" customWidth="1"/>
    <col min="32" max="32" width="9.33203125" style="18" customWidth="1"/>
    <col min="33" max="33" width="11.5" style="18" customWidth="1"/>
    <col min="34" max="34" width="9.5" customWidth="1"/>
    <col min="35" max="38" width="8.6640625" customWidth="1"/>
  </cols>
  <sheetData>
    <row r="1" spans="1:33" ht="25" x14ac:dyDescent="0.15">
      <c r="A1" s="86" t="s">
        <v>15</v>
      </c>
      <c r="B1" s="22"/>
      <c r="C1" s="22"/>
      <c r="D1" s="21"/>
      <c r="E1" s="21"/>
      <c r="F1" s="21"/>
      <c r="G1" s="21"/>
      <c r="H1" s="22"/>
      <c r="I1" s="22"/>
      <c r="K1" s="18">
        <f>COUNTIF(O6:O1003,"&lt;&gt;0")</f>
        <v>0</v>
      </c>
      <c r="L1" s="58" t="s">
        <v>16</v>
      </c>
      <c r="M1" s="58" t="s">
        <v>17</v>
      </c>
      <c r="N1" s="58" t="s">
        <v>18</v>
      </c>
      <c r="O1" s="58" t="s">
        <v>19</v>
      </c>
      <c r="P1" s="59" t="s">
        <v>20</v>
      </c>
      <c r="AE1" s="18"/>
      <c r="AG1"/>
    </row>
    <row r="2" spans="1:33" ht="13.25" customHeight="1" x14ac:dyDescent="0.15">
      <c r="D2" s="32"/>
      <c r="E2" s="32"/>
      <c r="F2" s="32"/>
      <c r="G2" s="32"/>
      <c r="H2"/>
      <c r="K2" s="58" t="s">
        <v>21</v>
      </c>
      <c r="L2" s="17">
        <f>COUNTIF(N6:N1003,"1")</f>
        <v>0</v>
      </c>
      <c r="M2" s="18">
        <f>COUNTIF(N6:N1003,"-1")</f>
        <v>0</v>
      </c>
      <c r="N2" s="18">
        <f>SUM(L2:M2)</f>
        <v>0</v>
      </c>
      <c r="O2" s="17">
        <f>SUM(L2:L4)</f>
        <v>0</v>
      </c>
      <c r="P2" s="17">
        <v>0</v>
      </c>
      <c r="AE2" s="18"/>
      <c r="AG2"/>
    </row>
    <row r="3" spans="1:33" ht="13.25" customHeight="1" x14ac:dyDescent="0.15">
      <c r="A3" s="7" t="s">
        <v>22</v>
      </c>
      <c r="B3" s="13"/>
      <c r="D3" s="32"/>
      <c r="E3" s="32"/>
      <c r="F3" s="32"/>
      <c r="G3" s="32"/>
      <c r="H3"/>
      <c r="K3" s="58" t="s">
        <v>23</v>
      </c>
      <c r="L3" s="17">
        <f>COUNTIF(N6:N1003,"2")</f>
        <v>0</v>
      </c>
      <c r="M3" s="18">
        <f>COUNTIF(N6:N1003,"-2")</f>
        <v>0</v>
      </c>
      <c r="N3" s="18">
        <f>SUM(L3:M3)</f>
        <v>0</v>
      </c>
      <c r="O3" s="17">
        <f>SUM(M2:M4)</f>
        <v>0</v>
      </c>
      <c r="P3" s="7"/>
      <c r="AE3" s="18"/>
      <c r="AG3"/>
    </row>
    <row r="4" spans="1:33" x14ac:dyDescent="0.15">
      <c r="B4" s="36"/>
      <c r="D4" s="19"/>
      <c r="E4" s="21"/>
      <c r="F4" s="20"/>
      <c r="G4" s="20"/>
      <c r="H4" s="22"/>
      <c r="I4" s="22"/>
      <c r="K4" s="58" t="s">
        <v>24</v>
      </c>
      <c r="L4" s="17">
        <f>COUNTIF(N6:N1003,"3")</f>
        <v>0</v>
      </c>
      <c r="M4" s="18">
        <f>COUNTIF(N6:N1003,"-3")</f>
        <v>0</v>
      </c>
      <c r="N4" s="18">
        <f>SUM(L4:M4)</f>
        <v>0</v>
      </c>
      <c r="O4" s="18">
        <f>SUM(O2:O3)</f>
        <v>0</v>
      </c>
      <c r="P4" s="59" t="s">
        <v>25</v>
      </c>
      <c r="AE4" s="18"/>
      <c r="AG4"/>
    </row>
    <row r="5" spans="1:33" ht="55.25" customHeight="1" x14ac:dyDescent="0.15">
      <c r="B5" s="10" t="s">
        <v>26</v>
      </c>
      <c r="D5" s="11" t="s">
        <v>27</v>
      </c>
      <c r="E5" s="11" t="s">
        <v>28</v>
      </c>
      <c r="F5" s="11" t="s">
        <v>29</v>
      </c>
      <c r="G5" s="11" t="s">
        <v>30</v>
      </c>
      <c r="H5" s="10" t="s">
        <v>31</v>
      </c>
      <c r="I5" s="10" t="s">
        <v>32</v>
      </c>
      <c r="K5" s="23" t="s">
        <v>33</v>
      </c>
      <c r="L5" s="23" t="s">
        <v>34</v>
      </c>
      <c r="M5" s="35" t="s">
        <v>35</v>
      </c>
      <c r="N5" s="24" t="s">
        <v>36</v>
      </c>
      <c r="O5" s="24" t="s">
        <v>37</v>
      </c>
      <c r="P5" s="17">
        <f>O3-P2</f>
        <v>0</v>
      </c>
      <c r="AE5" s="18"/>
      <c r="AG5"/>
    </row>
    <row r="6" spans="1:33" x14ac:dyDescent="0.2">
      <c r="B6" s="15"/>
      <c r="D6" s="60"/>
      <c r="E6" s="61"/>
      <c r="F6" s="60">
        <f t="shared" ref="F6:F9" si="0">IF(AND(OR(B6="ICE",AND(B6="nzev",D6&gt;2035)),E6&lt;&gt;BL),IF(IFERROR(SEARCH("cab tractor",E6),FALSE),"Please Enter",BL),BL)</f>
        <v>0</v>
      </c>
      <c r="G6" s="62">
        <f t="shared" ref="G6:G9" si="1">IF(AND(OR(B6="ICE",AND(B6="nzev",D6&gt;2035)),E6&lt;&gt;BL),IF(IFERROR(SEARCH("cab tractor",E6),FALSE),IF(AND(F6&gt;12,F6&lt;19),F6,18),18),IF(D6&gt;1900,18,BL))</f>
        <v>0</v>
      </c>
      <c r="H6" s="62">
        <f t="shared" ref="H6:H9" si="2">IF(M6&lt;K6,M6,K6)</f>
        <v>0</v>
      </c>
      <c r="I6" s="62">
        <f>IF(AND(OR(AND(OR(B6="ICE",AND(B6="nzev",D6&gt;2035)),D6&gt;0),B6="ZEV",AND(B6="nzev",D6&lt;=2035)),E6&lt;&gt;BL),VLOOKUP(E6,Selection!$C$2:$D$11,2,FALSE),0)</f>
        <v>0</v>
      </c>
      <c r="K6" s="18">
        <f t="shared" ref="K6:K69" si="3">IF(B6="ICE",IF(D6&gt;0,D6+18,0),IF(OR(AND(B6="nzev",D6&lt;=2035),B6="zev"),0,IF(D6&gt;0,D6+18,0)))</f>
        <v>0</v>
      </c>
      <c r="L6" s="34">
        <f t="shared" ref="L6" si="4">G6</f>
        <v>0</v>
      </c>
      <c r="M6" s="17">
        <f>IF(B6="ICE",IF(ISNUMBER(L6),D6+L6,D6+18),IF(AND(B6="nzev",D6&gt;2035),IF(ISNUMBER(L6),D6+L6,D6+18),0))</f>
        <v>0</v>
      </c>
      <c r="N6" s="33">
        <f t="shared" ref="N6:N69" si="5">IF(AND(OR(B6="ICE",AND(B6="nzev",D6&gt;2035)),D6&gt;0),I6,IF(OR(B6="ZEV",AND(B6="nzev",D6&lt;=2035)),-1*I6,0))</f>
        <v>0</v>
      </c>
      <c r="O6" s="17">
        <f t="shared" ref="O6:O69" si="6">IF(OR(B6="ICE",AND(B6="nzev",D6&gt;2035)),1,IF(OR(B6="ZEV",AND(B6="nzev",D6&lt;=2035)),-1,0))</f>
        <v>0</v>
      </c>
      <c r="AE6" s="18"/>
      <c r="AG6"/>
    </row>
    <row r="7" spans="1:33" x14ac:dyDescent="0.2">
      <c r="B7" s="15"/>
      <c r="D7" s="60"/>
      <c r="E7" s="61"/>
      <c r="F7" s="60">
        <f t="shared" si="0"/>
        <v>0</v>
      </c>
      <c r="G7" s="62">
        <f t="shared" si="1"/>
        <v>0</v>
      </c>
      <c r="H7" s="62">
        <f t="shared" si="2"/>
        <v>0</v>
      </c>
      <c r="I7" s="62">
        <f>IF(AND(OR(AND(OR(B7="ICE",AND(B7="nzev",D7&gt;2035)),D7&gt;0),B7="ZEV",AND(B7="nzev",D7&lt;=2035)),E7&lt;&gt;BL),VLOOKUP(E7,Selection!$C$2:$D$11,2,FALSE),0)</f>
        <v>0</v>
      </c>
      <c r="K7" s="18">
        <f t="shared" si="3"/>
        <v>0</v>
      </c>
      <c r="L7" s="34">
        <f t="shared" ref="L7:L70" si="7">G7</f>
        <v>0</v>
      </c>
      <c r="M7" s="17">
        <f t="shared" ref="M7:M69" si="8">IF(B7="ICE",IF(ISNUMBER(L7),D7+L7,D7+18),IF(AND(B7="nzev",D7&gt;2035),IF(ISNUMBER(L7),D7+L7,D7+18),0))</f>
        <v>0</v>
      </c>
      <c r="N7" s="33">
        <f t="shared" si="5"/>
        <v>0</v>
      </c>
      <c r="O7" s="17">
        <f t="shared" si="6"/>
        <v>0</v>
      </c>
      <c r="AE7" s="18"/>
      <c r="AG7"/>
    </row>
    <row r="8" spans="1:33" x14ac:dyDescent="0.2">
      <c r="B8" s="15"/>
      <c r="D8" s="60"/>
      <c r="E8" s="61"/>
      <c r="F8" s="60">
        <f t="shared" si="0"/>
        <v>0</v>
      </c>
      <c r="G8" s="62">
        <f t="shared" si="1"/>
        <v>0</v>
      </c>
      <c r="H8" s="62">
        <f t="shared" si="2"/>
        <v>0</v>
      </c>
      <c r="I8" s="62">
        <f>IF(AND(OR(AND(OR(B8="ICE",AND(B8="nzev",D8&gt;2035)),D8&gt;0),B8="ZEV",AND(B8="nzev",D8&lt;=2035)),E8&lt;&gt;BL),VLOOKUP(E8,Selection!$C$2:$D$11,2,FALSE),0)</f>
        <v>0</v>
      </c>
      <c r="K8" s="18">
        <f t="shared" si="3"/>
        <v>0</v>
      </c>
      <c r="L8" s="34">
        <f t="shared" si="7"/>
        <v>0</v>
      </c>
      <c r="M8" s="17">
        <f t="shared" si="8"/>
        <v>0</v>
      </c>
      <c r="N8" s="33">
        <f t="shared" si="5"/>
        <v>0</v>
      </c>
      <c r="O8" s="17">
        <f t="shared" si="6"/>
        <v>0</v>
      </c>
      <c r="AE8" s="18"/>
      <c r="AG8"/>
    </row>
    <row r="9" spans="1:33" x14ac:dyDescent="0.2">
      <c r="B9" s="15"/>
      <c r="D9" s="60"/>
      <c r="E9" s="61"/>
      <c r="F9" s="60">
        <f t="shared" si="0"/>
        <v>0</v>
      </c>
      <c r="G9" s="62">
        <f t="shared" si="1"/>
        <v>0</v>
      </c>
      <c r="H9" s="62">
        <f t="shared" si="2"/>
        <v>0</v>
      </c>
      <c r="I9" s="62">
        <f>IF(AND(OR(AND(OR(B9="ICE",AND(B9="nzev",D9&gt;2035)),D9&gt;0),B9="ZEV",AND(B9="nzev",D9&lt;=2035)),E9&lt;&gt;BL),VLOOKUP(E9,Selection!$C$2:$D$11,2,FALSE),0)</f>
        <v>0</v>
      </c>
      <c r="K9" s="18">
        <f t="shared" si="3"/>
        <v>0</v>
      </c>
      <c r="L9" s="34">
        <f t="shared" si="7"/>
        <v>0</v>
      </c>
      <c r="M9" s="17">
        <f t="shared" si="8"/>
        <v>0</v>
      </c>
      <c r="N9" s="33">
        <f t="shared" si="5"/>
        <v>0</v>
      </c>
      <c r="O9" s="17">
        <f t="shared" si="6"/>
        <v>0</v>
      </c>
      <c r="AE9" s="18"/>
      <c r="AG9"/>
    </row>
    <row r="10" spans="1:33" x14ac:dyDescent="0.2">
      <c r="B10" s="15"/>
      <c r="D10" s="60"/>
      <c r="E10" s="61"/>
      <c r="F10" s="60">
        <f t="shared" ref="F10:F20" si="9">IF(AND(OR(B10="ICE",AND(B10="nzev",D10&gt;2035)),E10&lt;&gt;BL),IF(IFERROR(SEARCH("cab tractor",E10),FALSE),"Please Enter",BL),BL)</f>
        <v>0</v>
      </c>
      <c r="G10" s="62">
        <f t="shared" ref="G10:G20" si="10">IF(AND(OR(B10="ICE",AND(B10="nzev",D10&gt;2035)),E10&lt;&gt;BL),IF(IFERROR(SEARCH("cab tractor",E10),FALSE),IF(AND(F10&gt;12,F10&lt;19),F10,18),18),IF(D10&gt;1900,18,BL))</f>
        <v>0</v>
      </c>
      <c r="H10" s="62">
        <f t="shared" ref="H10:H20" si="11">IF(M10&lt;K10,M10,K10)</f>
        <v>0</v>
      </c>
      <c r="I10" s="62">
        <f>IF(AND(OR(AND(OR(B10="ICE",AND(B10="nzev",D10&gt;2035)),D10&gt;0),B10="ZEV",AND(B10="nzev",D10&lt;=2035)),E10&lt;&gt;BL),VLOOKUP(E10,Selection!$C$2:$D$11,2,FALSE),0)</f>
        <v>0</v>
      </c>
      <c r="K10" s="18">
        <f t="shared" si="3"/>
        <v>0</v>
      </c>
      <c r="L10" s="34">
        <f t="shared" si="7"/>
        <v>0</v>
      </c>
      <c r="M10" s="17">
        <f t="shared" si="8"/>
        <v>0</v>
      </c>
      <c r="N10" s="33">
        <f t="shared" si="5"/>
        <v>0</v>
      </c>
      <c r="O10" s="17">
        <f t="shared" si="6"/>
        <v>0</v>
      </c>
      <c r="AE10" s="18"/>
      <c r="AG10"/>
    </row>
    <row r="11" spans="1:33" x14ac:dyDescent="0.2">
      <c r="B11" s="15"/>
      <c r="D11" s="60"/>
      <c r="E11" s="61"/>
      <c r="F11" s="60">
        <f t="shared" si="9"/>
        <v>0</v>
      </c>
      <c r="G11" s="62">
        <f t="shared" si="10"/>
        <v>0</v>
      </c>
      <c r="H11" s="62">
        <f t="shared" si="11"/>
        <v>0</v>
      </c>
      <c r="I11" s="62">
        <f>IF(AND(OR(AND(OR(B11="ICE",AND(B11="nzev",D11&gt;2035)),D11&gt;0),B11="ZEV",AND(B11="nzev",D11&lt;=2035)),E11&lt;&gt;BL),VLOOKUP(E11,Selection!$C$2:$D$11,2,FALSE),0)</f>
        <v>0</v>
      </c>
      <c r="K11" s="18">
        <f t="shared" si="3"/>
        <v>0</v>
      </c>
      <c r="L11" s="34">
        <f t="shared" si="7"/>
        <v>0</v>
      </c>
      <c r="M11" s="17">
        <f t="shared" si="8"/>
        <v>0</v>
      </c>
      <c r="N11" s="33">
        <f t="shared" si="5"/>
        <v>0</v>
      </c>
      <c r="O11" s="17">
        <f t="shared" si="6"/>
        <v>0</v>
      </c>
      <c r="AE11" s="18"/>
      <c r="AG11"/>
    </row>
    <row r="12" spans="1:33" x14ac:dyDescent="0.2">
      <c r="B12" s="15"/>
      <c r="D12" s="60"/>
      <c r="E12" s="61"/>
      <c r="F12" s="60">
        <f t="shared" si="9"/>
        <v>0</v>
      </c>
      <c r="G12" s="62">
        <f t="shared" si="10"/>
        <v>0</v>
      </c>
      <c r="H12" s="62">
        <f t="shared" si="11"/>
        <v>0</v>
      </c>
      <c r="I12" s="62">
        <f>IF(AND(OR(AND(OR(B12="ICE",AND(B12="nzev",D12&gt;2035)),D12&gt;0),B12="ZEV",AND(B12="nzev",D12&lt;=2035)),E12&lt;&gt;BL),VLOOKUP(E12,Selection!$C$2:$D$11,2,FALSE),0)</f>
        <v>0</v>
      </c>
      <c r="K12" s="18">
        <f t="shared" si="3"/>
        <v>0</v>
      </c>
      <c r="L12" s="34">
        <f t="shared" si="7"/>
        <v>0</v>
      </c>
      <c r="M12" s="17">
        <f t="shared" si="8"/>
        <v>0</v>
      </c>
      <c r="N12" s="33">
        <f t="shared" si="5"/>
        <v>0</v>
      </c>
      <c r="O12" s="17">
        <f t="shared" si="6"/>
        <v>0</v>
      </c>
      <c r="AE12" s="18"/>
      <c r="AG12"/>
    </row>
    <row r="13" spans="1:33" x14ac:dyDescent="0.2">
      <c r="B13" s="15"/>
      <c r="D13" s="60"/>
      <c r="E13" s="61"/>
      <c r="F13" s="60"/>
      <c r="G13" s="62">
        <f t="shared" si="10"/>
        <v>0</v>
      </c>
      <c r="H13" s="62">
        <f t="shared" si="11"/>
        <v>0</v>
      </c>
      <c r="I13" s="62">
        <f>IF(AND(OR(AND(OR(B13="ICE",AND(B13="nzev",D13&gt;2035)),D13&gt;0),B13="ZEV",AND(B13="nzev",D13&lt;=2035)),E13&lt;&gt;BL),VLOOKUP(E13,Selection!$C$2:$D$11,2,FALSE),0)</f>
        <v>0</v>
      </c>
      <c r="K13" s="18">
        <f t="shared" si="3"/>
        <v>0</v>
      </c>
      <c r="L13" s="34">
        <f t="shared" si="7"/>
        <v>0</v>
      </c>
      <c r="M13" s="17">
        <f t="shared" si="8"/>
        <v>0</v>
      </c>
      <c r="N13" s="33">
        <f t="shared" si="5"/>
        <v>0</v>
      </c>
      <c r="O13" s="17">
        <f t="shared" si="6"/>
        <v>0</v>
      </c>
      <c r="AE13" s="18"/>
      <c r="AG13"/>
    </row>
    <row r="14" spans="1:33" x14ac:dyDescent="0.2">
      <c r="B14" s="15"/>
      <c r="D14" s="60"/>
      <c r="E14" s="61"/>
      <c r="F14" s="60">
        <f t="shared" si="9"/>
        <v>0</v>
      </c>
      <c r="G14" s="62">
        <f t="shared" si="10"/>
        <v>0</v>
      </c>
      <c r="H14" s="62">
        <f t="shared" si="11"/>
        <v>0</v>
      </c>
      <c r="I14" s="62">
        <f>IF(AND(OR(AND(OR(B14="ICE",AND(B14="nzev",D14&gt;2035)),D14&gt;0),B14="ZEV",AND(B14="nzev",D14&lt;=2035)),E14&lt;&gt;BL),VLOOKUP(E14,Selection!$C$2:$D$11,2,FALSE),0)</f>
        <v>0</v>
      </c>
      <c r="K14" s="18">
        <f t="shared" si="3"/>
        <v>0</v>
      </c>
      <c r="L14" s="34">
        <f t="shared" si="7"/>
        <v>0</v>
      </c>
      <c r="M14" s="17">
        <f t="shared" si="8"/>
        <v>0</v>
      </c>
      <c r="N14" s="33">
        <f t="shared" si="5"/>
        <v>0</v>
      </c>
      <c r="O14" s="17">
        <f t="shared" si="6"/>
        <v>0</v>
      </c>
      <c r="AE14" s="18"/>
      <c r="AG14"/>
    </row>
    <row r="15" spans="1:33" x14ac:dyDescent="0.2">
      <c r="B15" s="15"/>
      <c r="D15" s="60"/>
      <c r="E15" s="61"/>
      <c r="F15" s="60">
        <f t="shared" si="9"/>
        <v>0</v>
      </c>
      <c r="G15" s="62">
        <f t="shared" si="10"/>
        <v>0</v>
      </c>
      <c r="H15" s="62">
        <f t="shared" si="11"/>
        <v>0</v>
      </c>
      <c r="I15" s="62">
        <f>IF(AND(OR(AND(OR(B15="ICE",AND(B15="nzev",D15&gt;2035)),D15&gt;0),B15="ZEV",AND(B15="nzev",D15&lt;=2035)),E15&lt;&gt;BL),VLOOKUP(E15,Selection!$C$2:$D$11,2,FALSE),0)</f>
        <v>0</v>
      </c>
      <c r="K15" s="18">
        <f t="shared" si="3"/>
        <v>0</v>
      </c>
      <c r="L15" s="34">
        <f t="shared" si="7"/>
        <v>0</v>
      </c>
      <c r="M15" s="17">
        <f t="shared" si="8"/>
        <v>0</v>
      </c>
      <c r="N15" s="33">
        <f t="shared" si="5"/>
        <v>0</v>
      </c>
      <c r="O15" s="17">
        <f t="shared" si="6"/>
        <v>0</v>
      </c>
      <c r="AE15" s="18"/>
      <c r="AG15"/>
    </row>
    <row r="16" spans="1:33" x14ac:dyDescent="0.2">
      <c r="B16" s="15"/>
      <c r="D16" s="60"/>
      <c r="E16" s="61"/>
      <c r="F16" s="60">
        <f t="shared" si="9"/>
        <v>0</v>
      </c>
      <c r="G16" s="62">
        <f t="shared" si="10"/>
        <v>0</v>
      </c>
      <c r="H16" s="62">
        <f t="shared" si="11"/>
        <v>0</v>
      </c>
      <c r="I16" s="62">
        <f>IF(AND(OR(AND(OR(B16="ICE",AND(B16="nzev",D16&gt;2035)),D16&gt;0),B16="ZEV",AND(B16="nzev",D16&lt;=2035)),E16&lt;&gt;BL),VLOOKUP(E16,Selection!$C$2:$D$11,2,FALSE),0)</f>
        <v>0</v>
      </c>
      <c r="K16" s="18">
        <f t="shared" si="3"/>
        <v>0</v>
      </c>
      <c r="L16" s="34">
        <f t="shared" si="7"/>
        <v>0</v>
      </c>
      <c r="M16" s="17">
        <f t="shared" si="8"/>
        <v>0</v>
      </c>
      <c r="N16" s="33">
        <f t="shared" si="5"/>
        <v>0</v>
      </c>
      <c r="O16" s="17">
        <f t="shared" si="6"/>
        <v>0</v>
      </c>
      <c r="AE16" s="18"/>
      <c r="AG16"/>
    </row>
    <row r="17" spans="2:33" x14ac:dyDescent="0.2">
      <c r="B17" s="15"/>
      <c r="D17" s="60"/>
      <c r="E17" s="61"/>
      <c r="F17" s="60">
        <f t="shared" si="9"/>
        <v>0</v>
      </c>
      <c r="G17" s="62">
        <f t="shared" si="10"/>
        <v>0</v>
      </c>
      <c r="H17" s="62">
        <f t="shared" si="11"/>
        <v>0</v>
      </c>
      <c r="I17" s="62">
        <f>IF(AND(OR(AND(OR(B17="ICE",AND(B17="nzev",D17&gt;2035)),D17&gt;0),B17="ZEV",AND(B17="nzev",D17&lt;=2035)),E17&lt;&gt;BL),VLOOKUP(E17,Selection!$C$2:$D$11,2,FALSE),0)</f>
        <v>0</v>
      </c>
      <c r="K17" s="18">
        <f t="shared" si="3"/>
        <v>0</v>
      </c>
      <c r="L17" s="34">
        <f t="shared" si="7"/>
        <v>0</v>
      </c>
      <c r="M17" s="17">
        <f t="shared" si="8"/>
        <v>0</v>
      </c>
      <c r="N17" s="33">
        <f t="shared" si="5"/>
        <v>0</v>
      </c>
      <c r="O17" s="17">
        <f t="shared" si="6"/>
        <v>0</v>
      </c>
      <c r="AE17" s="18"/>
      <c r="AG17"/>
    </row>
    <row r="18" spans="2:33" x14ac:dyDescent="0.2">
      <c r="B18" s="15"/>
      <c r="D18" s="60"/>
      <c r="E18" s="61"/>
      <c r="F18" s="60">
        <f t="shared" si="9"/>
        <v>0</v>
      </c>
      <c r="G18" s="62">
        <f t="shared" si="10"/>
        <v>0</v>
      </c>
      <c r="H18" s="62">
        <f t="shared" si="11"/>
        <v>0</v>
      </c>
      <c r="I18" s="62">
        <f>IF(AND(OR(AND(OR(B18="ICE",AND(B18="nzev",D18&gt;2035)),D18&gt;0),B18="ZEV",AND(B18="nzev",D18&lt;=2035)),E18&lt;&gt;BL),VLOOKUP(E18,Selection!$C$2:$D$11,2,FALSE),0)</f>
        <v>0</v>
      </c>
      <c r="K18" s="18">
        <f t="shared" si="3"/>
        <v>0</v>
      </c>
      <c r="L18" s="34">
        <f t="shared" si="7"/>
        <v>0</v>
      </c>
      <c r="M18" s="17">
        <f t="shared" si="8"/>
        <v>0</v>
      </c>
      <c r="N18" s="33">
        <f t="shared" si="5"/>
        <v>0</v>
      </c>
      <c r="O18" s="17">
        <f t="shared" si="6"/>
        <v>0</v>
      </c>
      <c r="AE18" s="18"/>
      <c r="AG18"/>
    </row>
    <row r="19" spans="2:33" x14ac:dyDescent="0.2">
      <c r="B19" s="15"/>
      <c r="D19" s="60"/>
      <c r="E19" s="61"/>
      <c r="F19" s="60">
        <f t="shared" si="9"/>
        <v>0</v>
      </c>
      <c r="G19" s="62">
        <f t="shared" si="10"/>
        <v>0</v>
      </c>
      <c r="H19" s="62">
        <f t="shared" si="11"/>
        <v>0</v>
      </c>
      <c r="I19" s="62">
        <f>IF(AND(OR(AND(OR(B19="ICE",AND(B19="nzev",D19&gt;2035)),D19&gt;0),B19="ZEV",AND(B19="nzev",D19&lt;=2035)),E19&lt;&gt;BL),VLOOKUP(E19,Selection!$C$2:$D$11,2,FALSE),0)</f>
        <v>0</v>
      </c>
      <c r="K19" s="18">
        <f t="shared" si="3"/>
        <v>0</v>
      </c>
      <c r="L19" s="34">
        <f t="shared" si="7"/>
        <v>0</v>
      </c>
      <c r="M19" s="17">
        <f t="shared" si="8"/>
        <v>0</v>
      </c>
      <c r="N19" s="33">
        <f t="shared" si="5"/>
        <v>0</v>
      </c>
      <c r="O19" s="17">
        <f t="shared" si="6"/>
        <v>0</v>
      </c>
      <c r="AE19" s="18"/>
      <c r="AG19"/>
    </row>
    <row r="20" spans="2:33" x14ac:dyDescent="0.2">
      <c r="B20" s="15"/>
      <c r="D20" s="60"/>
      <c r="E20" s="61"/>
      <c r="F20" s="60">
        <f t="shared" si="9"/>
        <v>0</v>
      </c>
      <c r="G20" s="62">
        <f t="shared" si="10"/>
        <v>0</v>
      </c>
      <c r="H20" s="62">
        <f t="shared" si="11"/>
        <v>0</v>
      </c>
      <c r="I20" s="62">
        <f>IF(AND(OR(AND(OR(B20="ICE",AND(B20="nzev",D20&gt;2035)),D20&gt;0),B20="ZEV",AND(B20="nzev",D20&lt;=2035)),E20&lt;&gt;BL),VLOOKUP(E20,Selection!$C$2:$D$11,2,FALSE),0)</f>
        <v>0</v>
      </c>
      <c r="K20" s="18">
        <f t="shared" si="3"/>
        <v>0</v>
      </c>
      <c r="L20" s="34">
        <f t="shared" si="7"/>
        <v>0</v>
      </c>
      <c r="M20" s="17">
        <f t="shared" si="8"/>
        <v>0</v>
      </c>
      <c r="N20" s="33">
        <f t="shared" si="5"/>
        <v>0</v>
      </c>
      <c r="O20" s="17">
        <f t="shared" si="6"/>
        <v>0</v>
      </c>
      <c r="AE20" s="18"/>
      <c r="AG20"/>
    </row>
    <row r="21" spans="2:33" x14ac:dyDescent="0.2">
      <c r="B21" s="15"/>
      <c r="D21" s="60"/>
      <c r="E21" s="61"/>
      <c r="F21" s="60">
        <f t="shared" ref="F21:F69" si="12">IF(AND(OR(B21="ICE",AND(B21="nzev",D21&gt;2035)),E21&lt;&gt;BL),IF(IFERROR(SEARCH("cab tractor",E21),FALSE),"Please Enter",BL),BL)</f>
        <v>0</v>
      </c>
      <c r="G21" s="62">
        <f t="shared" ref="G21:G69" si="13">IF(AND(OR(B21="ICE",AND(B21="nzev",D21&gt;2035)),E21&lt;&gt;BL),IF(IFERROR(SEARCH("cab tractor",E21),FALSE),IF(AND(F21&gt;12,F21&lt;19),F21,18),18),IF(D21&gt;1900,18,BL))</f>
        <v>0</v>
      </c>
      <c r="H21" s="62">
        <f t="shared" ref="H21:H70" si="14">IF(M21&lt;K21,M21,K21)</f>
        <v>0</v>
      </c>
      <c r="I21" s="62">
        <f>IF(AND(OR(AND(OR(B21="ICE",AND(B21="nzev",D21&gt;2035)),D21&gt;0),B21="ZEV",AND(B21="nzev",D21&lt;=2035)),E21&lt;&gt;BL),VLOOKUP(E21,Selection!$C$2:$D$11,2,FALSE),0)</f>
        <v>0</v>
      </c>
      <c r="K21" s="18">
        <f t="shared" si="3"/>
        <v>0</v>
      </c>
      <c r="L21" s="34">
        <f t="shared" si="7"/>
        <v>0</v>
      </c>
      <c r="M21" s="17">
        <f t="shared" si="8"/>
        <v>0</v>
      </c>
      <c r="N21" s="33">
        <f t="shared" si="5"/>
        <v>0</v>
      </c>
      <c r="O21" s="17">
        <f t="shared" si="6"/>
        <v>0</v>
      </c>
      <c r="AE21" s="18"/>
      <c r="AG21"/>
    </row>
    <row r="22" spans="2:33" x14ac:dyDescent="0.2">
      <c r="B22" s="15"/>
      <c r="D22" s="60"/>
      <c r="E22" s="61"/>
      <c r="F22" s="60">
        <f t="shared" si="12"/>
        <v>0</v>
      </c>
      <c r="G22" s="62">
        <f t="shared" si="13"/>
        <v>0</v>
      </c>
      <c r="H22" s="62">
        <f t="shared" si="14"/>
        <v>0</v>
      </c>
      <c r="I22" s="62">
        <f>IF(AND(OR(AND(OR(B22="ICE",AND(B22="nzev",D22&gt;2035)),D22&gt;0),B22="ZEV",AND(B22="nzev",D22&lt;=2035)),E22&lt;&gt;BL),VLOOKUP(E22,Selection!$C$2:$D$11,2,FALSE),0)</f>
        <v>0</v>
      </c>
      <c r="K22" s="18">
        <f t="shared" si="3"/>
        <v>0</v>
      </c>
      <c r="L22" s="34">
        <f t="shared" si="7"/>
        <v>0</v>
      </c>
      <c r="M22" s="17">
        <f t="shared" si="8"/>
        <v>0</v>
      </c>
      <c r="N22" s="33">
        <f t="shared" si="5"/>
        <v>0</v>
      </c>
      <c r="O22" s="17">
        <f t="shared" si="6"/>
        <v>0</v>
      </c>
      <c r="AE22" s="18"/>
      <c r="AG22"/>
    </row>
    <row r="23" spans="2:33" x14ac:dyDescent="0.2">
      <c r="B23" s="15"/>
      <c r="D23" s="60"/>
      <c r="E23" s="61"/>
      <c r="F23" s="60">
        <f t="shared" si="12"/>
        <v>0</v>
      </c>
      <c r="G23" s="62">
        <f t="shared" si="13"/>
        <v>0</v>
      </c>
      <c r="H23" s="62">
        <f t="shared" si="14"/>
        <v>0</v>
      </c>
      <c r="I23" s="62">
        <f>IF(AND(OR(AND(OR(B23="ICE",AND(B23="nzev",D23&gt;2035)),D23&gt;0),B23="ZEV",AND(B23="nzev",D23&lt;=2035)),E23&lt;&gt;BL),VLOOKUP(E23,Selection!$C$2:$D$11,2,FALSE),0)</f>
        <v>0</v>
      </c>
      <c r="K23" s="18">
        <f t="shared" si="3"/>
        <v>0</v>
      </c>
      <c r="L23" s="34">
        <f t="shared" si="7"/>
        <v>0</v>
      </c>
      <c r="M23" s="17">
        <f t="shared" si="8"/>
        <v>0</v>
      </c>
      <c r="N23" s="33">
        <f t="shared" si="5"/>
        <v>0</v>
      </c>
      <c r="O23" s="17">
        <f t="shared" si="6"/>
        <v>0</v>
      </c>
      <c r="AE23" s="18"/>
      <c r="AG23"/>
    </row>
    <row r="24" spans="2:33" x14ac:dyDescent="0.2">
      <c r="B24" s="15"/>
      <c r="D24" s="60"/>
      <c r="E24" s="61"/>
      <c r="F24" s="60">
        <f t="shared" si="12"/>
        <v>0</v>
      </c>
      <c r="G24" s="62">
        <f t="shared" si="13"/>
        <v>0</v>
      </c>
      <c r="H24" s="62">
        <f t="shared" si="14"/>
        <v>0</v>
      </c>
      <c r="I24" s="62">
        <f>IF(AND(OR(AND(OR(B24="ICE",AND(B24="nzev",D24&gt;2035)),D24&gt;0),B24="ZEV",AND(B24="nzev",D24&lt;=2035)),E24&lt;&gt;BL),VLOOKUP(E24,Selection!$C$2:$D$11,2,FALSE),0)</f>
        <v>0</v>
      </c>
      <c r="K24" s="18">
        <f t="shared" si="3"/>
        <v>0</v>
      </c>
      <c r="L24" s="34">
        <f t="shared" si="7"/>
        <v>0</v>
      </c>
      <c r="M24" s="17">
        <f t="shared" si="8"/>
        <v>0</v>
      </c>
      <c r="N24" s="33">
        <f t="shared" si="5"/>
        <v>0</v>
      </c>
      <c r="O24" s="17">
        <f t="shared" si="6"/>
        <v>0</v>
      </c>
      <c r="AE24" s="18"/>
      <c r="AG24"/>
    </row>
    <row r="25" spans="2:33" x14ac:dyDescent="0.2">
      <c r="B25" s="15"/>
      <c r="D25" s="60"/>
      <c r="E25" s="61"/>
      <c r="F25" s="60">
        <f t="shared" si="12"/>
        <v>0</v>
      </c>
      <c r="G25" s="62">
        <f t="shared" si="13"/>
        <v>0</v>
      </c>
      <c r="H25" s="62">
        <f t="shared" si="14"/>
        <v>0</v>
      </c>
      <c r="I25" s="62">
        <f>IF(AND(OR(AND(OR(B25="ICE",AND(B25="nzev",D25&gt;2035)),D25&gt;0),B25="ZEV",AND(B25="nzev",D25&lt;=2035)),E25&lt;&gt;BL),VLOOKUP(E25,Selection!$C$2:$D$11,2,FALSE),0)</f>
        <v>0</v>
      </c>
      <c r="K25" s="18">
        <f t="shared" si="3"/>
        <v>0</v>
      </c>
      <c r="L25" s="34">
        <f t="shared" si="7"/>
        <v>0</v>
      </c>
      <c r="M25" s="17">
        <f t="shared" si="8"/>
        <v>0</v>
      </c>
      <c r="N25" s="33">
        <f t="shared" si="5"/>
        <v>0</v>
      </c>
      <c r="O25" s="17">
        <f t="shared" si="6"/>
        <v>0</v>
      </c>
      <c r="AE25" s="18"/>
      <c r="AG25"/>
    </row>
    <row r="26" spans="2:33" x14ac:dyDescent="0.2">
      <c r="B26" s="15"/>
      <c r="D26" s="60"/>
      <c r="E26" s="61"/>
      <c r="F26" s="60">
        <f t="shared" si="12"/>
        <v>0</v>
      </c>
      <c r="G26" s="62">
        <f t="shared" si="13"/>
        <v>0</v>
      </c>
      <c r="H26" s="62">
        <f t="shared" si="14"/>
        <v>0</v>
      </c>
      <c r="I26" s="62">
        <f>IF(AND(OR(AND(OR(B26="ICE",AND(B26="nzev",D26&gt;2035)),D26&gt;0),B26="ZEV",AND(B26="nzev",D26&lt;=2035)),E26&lt;&gt;BL),VLOOKUP(E26,Selection!$C$2:$D$11,2,FALSE),0)</f>
        <v>0</v>
      </c>
      <c r="K26" s="18">
        <f t="shared" si="3"/>
        <v>0</v>
      </c>
      <c r="L26" s="34">
        <f t="shared" si="7"/>
        <v>0</v>
      </c>
      <c r="M26" s="17">
        <f t="shared" si="8"/>
        <v>0</v>
      </c>
      <c r="N26" s="33">
        <f t="shared" si="5"/>
        <v>0</v>
      </c>
      <c r="O26" s="17">
        <f t="shared" si="6"/>
        <v>0</v>
      </c>
      <c r="AF26"/>
      <c r="AG26"/>
    </row>
    <row r="27" spans="2:33" x14ac:dyDescent="0.2">
      <c r="B27" s="15"/>
      <c r="D27" s="60"/>
      <c r="E27" s="61"/>
      <c r="F27" s="60">
        <f t="shared" si="12"/>
        <v>0</v>
      </c>
      <c r="G27" s="62">
        <f t="shared" si="13"/>
        <v>0</v>
      </c>
      <c r="H27" s="62">
        <f t="shared" si="14"/>
        <v>0</v>
      </c>
      <c r="I27" s="62">
        <f>IF(AND(OR(AND(OR(B27="ICE",AND(B27="nzev",D27&gt;2035)),D27&gt;0),B27="ZEV",AND(B27="nzev",D27&lt;=2035)),E27&lt;&gt;BL),VLOOKUP(E27,Selection!$C$2:$D$11,2,FALSE),0)</f>
        <v>0</v>
      </c>
      <c r="K27" s="18">
        <f t="shared" si="3"/>
        <v>0</v>
      </c>
      <c r="L27" s="34">
        <f t="shared" si="7"/>
        <v>0</v>
      </c>
      <c r="M27" s="17">
        <f t="shared" si="8"/>
        <v>0</v>
      </c>
      <c r="N27" s="33">
        <f t="shared" si="5"/>
        <v>0</v>
      </c>
      <c r="O27" s="17">
        <f t="shared" si="6"/>
        <v>0</v>
      </c>
      <c r="AE27" s="18"/>
      <c r="AG27"/>
    </row>
    <row r="28" spans="2:33" x14ac:dyDescent="0.2">
      <c r="B28" s="15"/>
      <c r="D28" s="60"/>
      <c r="E28" s="61"/>
      <c r="F28" s="60">
        <f t="shared" si="12"/>
        <v>0</v>
      </c>
      <c r="G28" s="62">
        <f t="shared" si="13"/>
        <v>0</v>
      </c>
      <c r="H28" s="62">
        <f t="shared" si="14"/>
        <v>0</v>
      </c>
      <c r="I28" s="62">
        <f>IF(AND(OR(AND(OR(B28="ICE",AND(B28="nzev",D28&gt;2035)),D28&gt;0),B28="ZEV",AND(B28="nzev",D28&lt;=2035)),E28&lt;&gt;BL),VLOOKUP(E28,Selection!$C$2:$D$11,2,FALSE),0)</f>
        <v>0</v>
      </c>
      <c r="K28" s="18">
        <f t="shared" si="3"/>
        <v>0</v>
      </c>
      <c r="L28" s="34">
        <f t="shared" si="7"/>
        <v>0</v>
      </c>
      <c r="M28" s="17">
        <f t="shared" si="8"/>
        <v>0</v>
      </c>
      <c r="N28" s="33">
        <f t="shared" si="5"/>
        <v>0</v>
      </c>
      <c r="O28" s="17">
        <f t="shared" si="6"/>
        <v>0</v>
      </c>
      <c r="AF28"/>
      <c r="AG28"/>
    </row>
    <row r="29" spans="2:33" x14ac:dyDescent="0.2">
      <c r="B29" s="15"/>
      <c r="D29" s="60"/>
      <c r="E29" s="61"/>
      <c r="F29" s="60">
        <f t="shared" si="12"/>
        <v>0</v>
      </c>
      <c r="G29" s="62">
        <f t="shared" si="13"/>
        <v>0</v>
      </c>
      <c r="H29" s="62">
        <f t="shared" si="14"/>
        <v>0</v>
      </c>
      <c r="I29" s="62">
        <f>IF(AND(OR(AND(OR(B29="ICE",AND(B29="nzev",D29&gt;2035)),D29&gt;0),B29="ZEV",AND(B29="nzev",D29&lt;=2035)),E29&lt;&gt;BL),VLOOKUP(E29,Selection!$C$2:$D$11,2,FALSE),0)</f>
        <v>0</v>
      </c>
      <c r="K29" s="18">
        <f t="shared" si="3"/>
        <v>0</v>
      </c>
      <c r="L29" s="34">
        <f t="shared" si="7"/>
        <v>0</v>
      </c>
      <c r="M29" s="17">
        <f t="shared" si="8"/>
        <v>0</v>
      </c>
      <c r="N29" s="33">
        <f t="shared" si="5"/>
        <v>0</v>
      </c>
      <c r="O29" s="17">
        <f t="shared" si="6"/>
        <v>0</v>
      </c>
      <c r="AE29" s="18"/>
      <c r="AG29"/>
    </row>
    <row r="30" spans="2:33" x14ac:dyDescent="0.2">
      <c r="B30" s="15"/>
      <c r="D30" s="60"/>
      <c r="E30" s="61"/>
      <c r="F30" s="60">
        <f t="shared" si="12"/>
        <v>0</v>
      </c>
      <c r="G30" s="62">
        <f t="shared" si="13"/>
        <v>0</v>
      </c>
      <c r="H30" s="62">
        <f t="shared" si="14"/>
        <v>0</v>
      </c>
      <c r="I30" s="62">
        <f>IF(AND(OR(AND(OR(B30="ICE",AND(B30="nzev",D30&gt;2035)),D30&gt;0),B30="ZEV",AND(B30="nzev",D30&lt;=2035)),E30&lt;&gt;BL),VLOOKUP(E30,Selection!$C$2:$D$11,2,FALSE),0)</f>
        <v>0</v>
      </c>
      <c r="K30" s="18">
        <f t="shared" si="3"/>
        <v>0</v>
      </c>
      <c r="L30" s="34">
        <f t="shared" si="7"/>
        <v>0</v>
      </c>
      <c r="M30" s="17">
        <f t="shared" si="8"/>
        <v>0</v>
      </c>
      <c r="N30" s="33">
        <f t="shared" si="5"/>
        <v>0</v>
      </c>
      <c r="O30" s="17">
        <f t="shared" si="6"/>
        <v>0</v>
      </c>
      <c r="AF30"/>
      <c r="AG30"/>
    </row>
    <row r="31" spans="2:33" x14ac:dyDescent="0.2">
      <c r="B31" s="15"/>
      <c r="D31" s="60"/>
      <c r="E31" s="61"/>
      <c r="F31" s="60">
        <f t="shared" si="12"/>
        <v>0</v>
      </c>
      <c r="G31" s="62">
        <f t="shared" si="13"/>
        <v>0</v>
      </c>
      <c r="H31" s="62">
        <f t="shared" si="14"/>
        <v>0</v>
      </c>
      <c r="I31" s="62">
        <f>IF(AND(OR(AND(OR(B31="ICE",AND(B31="nzev",D31&gt;2035)),D31&gt;0),B31="ZEV",AND(B31="nzev",D31&lt;=2035)),E31&lt;&gt;BL),VLOOKUP(E31,Selection!$C$2:$D$11,2,FALSE),0)</f>
        <v>0</v>
      </c>
      <c r="K31" s="18">
        <f t="shared" si="3"/>
        <v>0</v>
      </c>
      <c r="L31" s="34">
        <f t="shared" si="7"/>
        <v>0</v>
      </c>
      <c r="M31" s="17">
        <f t="shared" si="8"/>
        <v>0</v>
      </c>
      <c r="N31" s="33">
        <f t="shared" si="5"/>
        <v>0</v>
      </c>
      <c r="O31" s="17">
        <f t="shared" si="6"/>
        <v>0</v>
      </c>
      <c r="AE31" s="18"/>
      <c r="AG31"/>
    </row>
    <row r="32" spans="2:33" x14ac:dyDescent="0.2">
      <c r="B32" s="15"/>
      <c r="D32" s="60"/>
      <c r="E32" s="61"/>
      <c r="F32" s="60">
        <f t="shared" si="12"/>
        <v>0</v>
      </c>
      <c r="G32" s="62">
        <f t="shared" si="13"/>
        <v>0</v>
      </c>
      <c r="H32" s="62">
        <f t="shared" si="14"/>
        <v>0</v>
      </c>
      <c r="I32" s="62">
        <f>IF(AND(OR(AND(OR(B32="ICE",AND(B32="nzev",D32&gt;2035)),D32&gt;0),B32="ZEV",AND(B32="nzev",D32&lt;=2035)),E32&lt;&gt;BL),VLOOKUP(E32,Selection!$C$2:$D$11,2,FALSE),0)</f>
        <v>0</v>
      </c>
      <c r="K32" s="18">
        <f t="shared" si="3"/>
        <v>0</v>
      </c>
      <c r="L32" s="34">
        <f t="shared" si="7"/>
        <v>0</v>
      </c>
      <c r="M32" s="17">
        <f t="shared" si="8"/>
        <v>0</v>
      </c>
      <c r="N32" s="33">
        <f t="shared" si="5"/>
        <v>0</v>
      </c>
      <c r="O32" s="17">
        <f t="shared" si="6"/>
        <v>0</v>
      </c>
      <c r="AF32"/>
      <c r="AG32"/>
    </row>
    <row r="33" spans="2:33" x14ac:dyDescent="0.2">
      <c r="B33" s="15"/>
      <c r="D33" s="60"/>
      <c r="E33" s="61"/>
      <c r="F33" s="60">
        <f t="shared" si="12"/>
        <v>0</v>
      </c>
      <c r="G33" s="62">
        <f t="shared" si="13"/>
        <v>0</v>
      </c>
      <c r="H33" s="62">
        <f t="shared" si="14"/>
        <v>0</v>
      </c>
      <c r="I33" s="62">
        <f>IF(AND(OR(AND(OR(B33="ICE",AND(B33="nzev",D33&gt;2035)),D33&gt;0),B33="ZEV",AND(B33="nzev",D33&lt;=2035)),E33&lt;&gt;BL),VLOOKUP(E33,Selection!$C$2:$D$11,2,FALSE),0)</f>
        <v>0</v>
      </c>
      <c r="K33" s="18">
        <f t="shared" si="3"/>
        <v>0</v>
      </c>
      <c r="L33" s="34">
        <f t="shared" si="7"/>
        <v>0</v>
      </c>
      <c r="M33" s="17">
        <f t="shared" si="8"/>
        <v>0</v>
      </c>
      <c r="N33" s="33">
        <f t="shared" si="5"/>
        <v>0</v>
      </c>
      <c r="O33" s="17">
        <f t="shared" si="6"/>
        <v>0</v>
      </c>
      <c r="AF33"/>
      <c r="AG33"/>
    </row>
    <row r="34" spans="2:33" x14ac:dyDescent="0.2">
      <c r="B34" s="15"/>
      <c r="D34" s="60"/>
      <c r="E34" s="61"/>
      <c r="F34" s="60">
        <f t="shared" si="12"/>
        <v>0</v>
      </c>
      <c r="G34" s="62">
        <f t="shared" si="13"/>
        <v>0</v>
      </c>
      <c r="H34" s="62">
        <f t="shared" si="14"/>
        <v>0</v>
      </c>
      <c r="I34" s="62">
        <f>IF(AND(OR(AND(OR(B34="ICE",AND(B34="nzev",D34&gt;2035)),D34&gt;0),B34="ZEV",AND(B34="nzev",D34&lt;=2035)),E34&lt;&gt;BL),VLOOKUP(E34,Selection!$C$2:$D$11,2,FALSE),0)</f>
        <v>0</v>
      </c>
      <c r="K34" s="18">
        <f t="shared" si="3"/>
        <v>0</v>
      </c>
      <c r="L34" s="34">
        <f t="shared" si="7"/>
        <v>0</v>
      </c>
      <c r="M34" s="17">
        <f t="shared" si="8"/>
        <v>0</v>
      </c>
      <c r="N34" s="33">
        <f t="shared" si="5"/>
        <v>0</v>
      </c>
      <c r="O34" s="17">
        <f t="shared" si="6"/>
        <v>0</v>
      </c>
      <c r="AE34" s="18"/>
      <c r="AG34"/>
    </row>
    <row r="35" spans="2:33" x14ac:dyDescent="0.2">
      <c r="B35" s="15"/>
      <c r="D35" s="60"/>
      <c r="E35" s="61"/>
      <c r="F35" s="60">
        <f t="shared" si="12"/>
        <v>0</v>
      </c>
      <c r="G35" s="62">
        <f t="shared" si="13"/>
        <v>0</v>
      </c>
      <c r="H35" s="62">
        <f t="shared" si="14"/>
        <v>0</v>
      </c>
      <c r="I35" s="62">
        <f>IF(AND(OR(AND(OR(B35="ICE",AND(B35="nzev",D35&gt;2035)),D35&gt;0),B35="ZEV",AND(B35="nzev",D35&lt;=2035)),E35&lt;&gt;BL),VLOOKUP(E35,Selection!$C$2:$D$11,2,FALSE),0)</f>
        <v>0</v>
      </c>
      <c r="K35" s="18">
        <f t="shared" si="3"/>
        <v>0</v>
      </c>
      <c r="L35" s="34">
        <f t="shared" si="7"/>
        <v>0</v>
      </c>
      <c r="M35" s="17">
        <f t="shared" si="8"/>
        <v>0</v>
      </c>
      <c r="N35" s="33">
        <f t="shared" si="5"/>
        <v>0</v>
      </c>
      <c r="O35" s="17">
        <f t="shared" si="6"/>
        <v>0</v>
      </c>
      <c r="AF35"/>
      <c r="AG35"/>
    </row>
    <row r="36" spans="2:33" x14ac:dyDescent="0.2">
      <c r="B36" s="15"/>
      <c r="D36" s="60"/>
      <c r="E36" s="61"/>
      <c r="F36" s="60">
        <f t="shared" si="12"/>
        <v>0</v>
      </c>
      <c r="G36" s="62">
        <f t="shared" si="13"/>
        <v>0</v>
      </c>
      <c r="H36" s="62">
        <f t="shared" si="14"/>
        <v>0</v>
      </c>
      <c r="I36" s="62">
        <f>IF(AND(OR(AND(OR(B36="ICE",AND(B36="nzev",D36&gt;2035)),D36&gt;0),B36="ZEV",AND(B36="nzev",D36&lt;=2035)),E36&lt;&gt;BL),VLOOKUP(E36,Selection!$C$2:$D$11,2,FALSE),0)</f>
        <v>0</v>
      </c>
      <c r="K36" s="18">
        <f t="shared" si="3"/>
        <v>0</v>
      </c>
      <c r="L36" s="34">
        <f t="shared" si="7"/>
        <v>0</v>
      </c>
      <c r="M36" s="17">
        <f t="shared" si="8"/>
        <v>0</v>
      </c>
      <c r="N36" s="33">
        <f t="shared" si="5"/>
        <v>0</v>
      </c>
      <c r="O36" s="17">
        <f t="shared" si="6"/>
        <v>0</v>
      </c>
      <c r="AE36" s="18"/>
      <c r="AG36"/>
    </row>
    <row r="37" spans="2:33" x14ac:dyDescent="0.2">
      <c r="B37" s="15"/>
      <c r="D37" s="60"/>
      <c r="E37" s="61"/>
      <c r="F37" s="60">
        <f t="shared" si="12"/>
        <v>0</v>
      </c>
      <c r="G37" s="62">
        <f t="shared" si="13"/>
        <v>0</v>
      </c>
      <c r="H37" s="62">
        <f t="shared" si="14"/>
        <v>0</v>
      </c>
      <c r="I37" s="62">
        <f>IF(AND(OR(AND(OR(B37="ICE",AND(B37="nzev",D37&gt;2035)),D37&gt;0),B37="ZEV",AND(B37="nzev",D37&lt;=2035)),E37&lt;&gt;BL),VLOOKUP(E37,Selection!$C$2:$D$11,2,FALSE),0)</f>
        <v>0</v>
      </c>
      <c r="K37" s="18">
        <f t="shared" si="3"/>
        <v>0</v>
      </c>
      <c r="L37" s="34">
        <f t="shared" si="7"/>
        <v>0</v>
      </c>
      <c r="M37" s="17">
        <f t="shared" si="8"/>
        <v>0</v>
      </c>
      <c r="N37" s="33">
        <f t="shared" si="5"/>
        <v>0</v>
      </c>
      <c r="O37" s="17">
        <f t="shared" si="6"/>
        <v>0</v>
      </c>
      <c r="AF37"/>
      <c r="AG37"/>
    </row>
    <row r="38" spans="2:33" x14ac:dyDescent="0.2">
      <c r="B38" s="15"/>
      <c r="D38" s="60"/>
      <c r="E38" s="61"/>
      <c r="F38" s="60">
        <f t="shared" si="12"/>
        <v>0</v>
      </c>
      <c r="G38" s="62">
        <f t="shared" si="13"/>
        <v>0</v>
      </c>
      <c r="H38" s="62">
        <f t="shared" si="14"/>
        <v>0</v>
      </c>
      <c r="I38" s="62">
        <f>IF(AND(OR(AND(OR(B38="ICE",AND(B38="nzev",D38&gt;2035)),D38&gt;0),B38="ZEV",AND(B38="nzev",D38&lt;=2035)),E38&lt;&gt;BL),VLOOKUP(E38,Selection!$C$2:$D$11,2,FALSE),0)</f>
        <v>0</v>
      </c>
      <c r="K38" s="18">
        <f t="shared" si="3"/>
        <v>0</v>
      </c>
      <c r="L38" s="34">
        <f t="shared" si="7"/>
        <v>0</v>
      </c>
      <c r="M38" s="17">
        <f t="shared" si="8"/>
        <v>0</v>
      </c>
      <c r="N38" s="33">
        <f t="shared" si="5"/>
        <v>0</v>
      </c>
      <c r="O38" s="17">
        <f t="shared" si="6"/>
        <v>0</v>
      </c>
      <c r="AE38" s="18"/>
      <c r="AG38"/>
    </row>
    <row r="39" spans="2:33" x14ac:dyDescent="0.2">
      <c r="B39" s="15"/>
      <c r="D39" s="60"/>
      <c r="E39" s="61"/>
      <c r="F39" s="60">
        <f t="shared" si="12"/>
        <v>0</v>
      </c>
      <c r="G39" s="62">
        <f t="shared" si="13"/>
        <v>0</v>
      </c>
      <c r="H39" s="62">
        <f t="shared" si="14"/>
        <v>0</v>
      </c>
      <c r="I39" s="62">
        <f>IF(AND(OR(AND(OR(B39="ICE",AND(B39="nzev",D39&gt;2035)),D39&gt;0),B39="ZEV",AND(B39="nzev",D39&lt;=2035)),E39&lt;&gt;BL),VLOOKUP(E39,Selection!$C$2:$D$11,2,FALSE),0)</f>
        <v>0</v>
      </c>
      <c r="K39" s="18">
        <f t="shared" si="3"/>
        <v>0</v>
      </c>
      <c r="L39" s="34">
        <f t="shared" si="7"/>
        <v>0</v>
      </c>
      <c r="M39" s="17">
        <f t="shared" si="8"/>
        <v>0</v>
      </c>
      <c r="N39" s="33">
        <f t="shared" si="5"/>
        <v>0</v>
      </c>
      <c r="O39" s="17">
        <f t="shared" si="6"/>
        <v>0</v>
      </c>
      <c r="AF39"/>
      <c r="AG39"/>
    </row>
    <row r="40" spans="2:33" x14ac:dyDescent="0.2">
      <c r="B40" s="15"/>
      <c r="D40" s="60"/>
      <c r="E40" s="61"/>
      <c r="F40" s="60">
        <f t="shared" si="12"/>
        <v>0</v>
      </c>
      <c r="G40" s="62">
        <f t="shared" si="13"/>
        <v>0</v>
      </c>
      <c r="H40" s="62">
        <f t="shared" si="14"/>
        <v>0</v>
      </c>
      <c r="I40" s="62">
        <f>IF(AND(OR(AND(OR(B40="ICE",AND(B40="nzev",D40&gt;2035)),D40&gt;0),B40="ZEV",AND(B40="nzev",D40&lt;=2035)),E40&lt;&gt;BL),VLOOKUP(E40,Selection!$C$2:$D$11,2,FALSE),0)</f>
        <v>0</v>
      </c>
      <c r="K40" s="18">
        <f t="shared" si="3"/>
        <v>0</v>
      </c>
      <c r="L40" s="34">
        <f t="shared" si="7"/>
        <v>0</v>
      </c>
      <c r="M40" s="17">
        <f t="shared" si="8"/>
        <v>0</v>
      </c>
      <c r="N40" s="33">
        <f t="shared" si="5"/>
        <v>0</v>
      </c>
      <c r="O40" s="17">
        <f t="shared" si="6"/>
        <v>0</v>
      </c>
      <c r="AF40"/>
      <c r="AG40"/>
    </row>
    <row r="41" spans="2:33" x14ac:dyDescent="0.2">
      <c r="B41" s="15"/>
      <c r="D41" s="60"/>
      <c r="E41" s="61"/>
      <c r="F41" s="60">
        <f t="shared" si="12"/>
        <v>0</v>
      </c>
      <c r="G41" s="62">
        <f t="shared" si="13"/>
        <v>0</v>
      </c>
      <c r="H41" s="62">
        <f t="shared" si="14"/>
        <v>0</v>
      </c>
      <c r="I41" s="62">
        <f>IF(AND(OR(AND(OR(B41="ICE",AND(B41="nzev",D41&gt;2035)),D41&gt;0),B41="ZEV",AND(B41="nzev",D41&lt;=2035)),E41&lt;&gt;BL),VLOOKUP(E41,Selection!$C$2:$D$11,2,FALSE),0)</f>
        <v>0</v>
      </c>
      <c r="K41" s="18">
        <f t="shared" si="3"/>
        <v>0</v>
      </c>
      <c r="L41" s="34">
        <f t="shared" si="7"/>
        <v>0</v>
      </c>
      <c r="M41" s="17">
        <f t="shared" si="8"/>
        <v>0</v>
      </c>
      <c r="N41" s="33">
        <f t="shared" si="5"/>
        <v>0</v>
      </c>
      <c r="O41" s="17">
        <f t="shared" si="6"/>
        <v>0</v>
      </c>
      <c r="AF41"/>
      <c r="AG41"/>
    </row>
    <row r="42" spans="2:33" x14ac:dyDescent="0.2">
      <c r="B42" s="15"/>
      <c r="D42" s="60"/>
      <c r="E42" s="61"/>
      <c r="F42" s="60">
        <f t="shared" si="12"/>
        <v>0</v>
      </c>
      <c r="G42" s="62">
        <f t="shared" si="13"/>
        <v>0</v>
      </c>
      <c r="H42" s="62">
        <f t="shared" si="14"/>
        <v>0</v>
      </c>
      <c r="I42" s="62">
        <f>IF(AND(OR(AND(OR(B42="ICE",AND(B42="nzev",D42&gt;2035)),D42&gt;0),B42="ZEV",AND(B42="nzev",D42&lt;=2035)),E42&lt;&gt;BL),VLOOKUP(E42,Selection!$C$2:$D$11,2,FALSE),0)</f>
        <v>0</v>
      </c>
      <c r="K42" s="18">
        <f t="shared" si="3"/>
        <v>0</v>
      </c>
      <c r="L42" s="34">
        <f t="shared" si="7"/>
        <v>0</v>
      </c>
      <c r="M42" s="17">
        <f t="shared" si="8"/>
        <v>0</v>
      </c>
      <c r="N42" s="33">
        <f t="shared" si="5"/>
        <v>0</v>
      </c>
      <c r="O42" s="17">
        <f t="shared" si="6"/>
        <v>0</v>
      </c>
      <c r="AF42"/>
      <c r="AG42"/>
    </row>
    <row r="43" spans="2:33" x14ac:dyDescent="0.2">
      <c r="B43" s="15"/>
      <c r="D43" s="60"/>
      <c r="E43" s="61"/>
      <c r="F43" s="60">
        <f t="shared" si="12"/>
        <v>0</v>
      </c>
      <c r="G43" s="62">
        <f t="shared" si="13"/>
        <v>0</v>
      </c>
      <c r="H43" s="62">
        <f t="shared" si="14"/>
        <v>0</v>
      </c>
      <c r="I43" s="62">
        <f>IF(AND(OR(AND(OR(B43="ICE",AND(B43="nzev",D43&gt;2035)),D43&gt;0),B43="ZEV",AND(B43="nzev",D43&lt;=2035)),E43&lt;&gt;BL),VLOOKUP(E43,Selection!$C$2:$D$11,2,FALSE),0)</f>
        <v>0</v>
      </c>
      <c r="K43" s="18">
        <f t="shared" si="3"/>
        <v>0</v>
      </c>
      <c r="L43" s="34">
        <f t="shared" si="7"/>
        <v>0</v>
      </c>
      <c r="M43" s="17">
        <f t="shared" si="8"/>
        <v>0</v>
      </c>
      <c r="N43" s="33">
        <f t="shared" si="5"/>
        <v>0</v>
      </c>
      <c r="O43" s="17">
        <f t="shared" si="6"/>
        <v>0</v>
      </c>
      <c r="AF43"/>
      <c r="AG43"/>
    </row>
    <row r="44" spans="2:33" x14ac:dyDescent="0.2">
      <c r="B44" s="15"/>
      <c r="D44" s="60"/>
      <c r="E44" s="61"/>
      <c r="F44" s="60">
        <f t="shared" si="12"/>
        <v>0</v>
      </c>
      <c r="G44" s="62">
        <f t="shared" si="13"/>
        <v>0</v>
      </c>
      <c r="H44" s="62">
        <f t="shared" si="14"/>
        <v>0</v>
      </c>
      <c r="I44" s="62">
        <f>IF(AND(OR(AND(OR(B44="ICE",AND(B44="nzev",D44&gt;2035)),D44&gt;0),B44="ZEV",AND(B44="nzev",D44&lt;=2035)),E44&lt;&gt;BL),VLOOKUP(E44,Selection!$C$2:$D$11,2,FALSE),0)</f>
        <v>0</v>
      </c>
      <c r="K44" s="18">
        <f t="shared" si="3"/>
        <v>0</v>
      </c>
      <c r="L44" s="34">
        <f t="shared" si="7"/>
        <v>0</v>
      </c>
      <c r="M44" s="17">
        <f t="shared" si="8"/>
        <v>0</v>
      </c>
      <c r="N44" s="33">
        <f t="shared" si="5"/>
        <v>0</v>
      </c>
      <c r="O44" s="17">
        <f t="shared" si="6"/>
        <v>0</v>
      </c>
      <c r="AF44"/>
      <c r="AG44"/>
    </row>
    <row r="45" spans="2:33" x14ac:dyDescent="0.2">
      <c r="B45" s="15"/>
      <c r="D45" s="60"/>
      <c r="E45" s="61"/>
      <c r="F45" s="60">
        <f t="shared" si="12"/>
        <v>0</v>
      </c>
      <c r="G45" s="62">
        <f t="shared" si="13"/>
        <v>0</v>
      </c>
      <c r="H45" s="62">
        <f t="shared" si="14"/>
        <v>0</v>
      </c>
      <c r="I45" s="62">
        <f>IF(AND(OR(AND(OR(B45="ICE",AND(B45="nzev",D45&gt;2035)),D45&gt;0),B45="ZEV",AND(B45="nzev",D45&lt;=2035)),E45&lt;&gt;BL),VLOOKUP(E45,Selection!$C$2:$D$11,2,FALSE),0)</f>
        <v>0</v>
      </c>
      <c r="K45" s="18">
        <f t="shared" si="3"/>
        <v>0</v>
      </c>
      <c r="L45" s="34">
        <f t="shared" si="7"/>
        <v>0</v>
      </c>
      <c r="M45" s="17">
        <f t="shared" si="8"/>
        <v>0</v>
      </c>
      <c r="N45" s="33">
        <f t="shared" si="5"/>
        <v>0</v>
      </c>
      <c r="O45" s="17">
        <f t="shared" si="6"/>
        <v>0</v>
      </c>
      <c r="AF45"/>
      <c r="AG45"/>
    </row>
    <row r="46" spans="2:33" x14ac:dyDescent="0.2">
      <c r="B46" s="15"/>
      <c r="D46" s="60"/>
      <c r="E46" s="61"/>
      <c r="F46" s="60">
        <f t="shared" si="12"/>
        <v>0</v>
      </c>
      <c r="G46" s="62">
        <f t="shared" si="13"/>
        <v>0</v>
      </c>
      <c r="H46" s="62">
        <f t="shared" si="14"/>
        <v>0</v>
      </c>
      <c r="I46" s="62">
        <f>IF(AND(OR(AND(OR(B46="ICE",AND(B46="nzev",D46&gt;2035)),D46&gt;0),B46="ZEV",AND(B46="nzev",D46&lt;=2035)),E46&lt;&gt;BL),VLOOKUP(E46,Selection!$C$2:$D$11,2,FALSE),0)</f>
        <v>0</v>
      </c>
      <c r="K46" s="18">
        <f t="shared" si="3"/>
        <v>0</v>
      </c>
      <c r="L46" s="34">
        <f t="shared" si="7"/>
        <v>0</v>
      </c>
      <c r="M46" s="17">
        <f t="shared" si="8"/>
        <v>0</v>
      </c>
      <c r="N46" s="33">
        <f t="shared" si="5"/>
        <v>0</v>
      </c>
      <c r="O46" s="17">
        <f t="shared" si="6"/>
        <v>0</v>
      </c>
      <c r="AF46"/>
      <c r="AG46"/>
    </row>
    <row r="47" spans="2:33" x14ac:dyDescent="0.2">
      <c r="B47" s="15"/>
      <c r="D47" s="60"/>
      <c r="E47" s="61"/>
      <c r="F47" s="60">
        <f t="shared" si="12"/>
        <v>0</v>
      </c>
      <c r="G47" s="62">
        <f t="shared" si="13"/>
        <v>0</v>
      </c>
      <c r="H47" s="62">
        <f t="shared" si="14"/>
        <v>0</v>
      </c>
      <c r="I47" s="62">
        <f>IF(AND(OR(AND(OR(B47="ICE",AND(B47="nzev",D47&gt;2035)),D47&gt;0),B47="ZEV",AND(B47="nzev",D47&lt;=2035)),E47&lt;&gt;BL),VLOOKUP(E47,Selection!$C$2:$D$11,2,FALSE),0)</f>
        <v>0</v>
      </c>
      <c r="K47" s="18">
        <f t="shared" si="3"/>
        <v>0</v>
      </c>
      <c r="L47" s="34">
        <f t="shared" si="7"/>
        <v>0</v>
      </c>
      <c r="M47" s="17">
        <f t="shared" si="8"/>
        <v>0</v>
      </c>
      <c r="N47" s="33">
        <f t="shared" si="5"/>
        <v>0</v>
      </c>
      <c r="O47" s="17">
        <f t="shared" si="6"/>
        <v>0</v>
      </c>
      <c r="AF47"/>
      <c r="AG47"/>
    </row>
    <row r="48" spans="2:33" x14ac:dyDescent="0.2">
      <c r="B48" s="15"/>
      <c r="D48" s="60"/>
      <c r="E48" s="61"/>
      <c r="F48" s="60">
        <f t="shared" si="12"/>
        <v>0</v>
      </c>
      <c r="G48" s="62">
        <f t="shared" si="13"/>
        <v>0</v>
      </c>
      <c r="H48" s="62">
        <f t="shared" si="14"/>
        <v>0</v>
      </c>
      <c r="I48" s="62">
        <f>IF(AND(OR(AND(OR(B48="ICE",AND(B48="nzev",D48&gt;2035)),D48&gt;0),B48="ZEV",AND(B48="nzev",D48&lt;=2035)),E48&lt;&gt;BL),VLOOKUP(E48,Selection!$C$2:$D$11,2,FALSE),0)</f>
        <v>0</v>
      </c>
      <c r="K48" s="18">
        <f t="shared" si="3"/>
        <v>0</v>
      </c>
      <c r="L48" s="34">
        <f t="shared" si="7"/>
        <v>0</v>
      </c>
      <c r="M48" s="17">
        <f t="shared" si="8"/>
        <v>0</v>
      </c>
      <c r="N48" s="33">
        <f t="shared" si="5"/>
        <v>0</v>
      </c>
      <c r="O48" s="17">
        <f t="shared" si="6"/>
        <v>0</v>
      </c>
      <c r="AF48"/>
      <c r="AG48"/>
    </row>
    <row r="49" spans="2:33" x14ac:dyDescent="0.2">
      <c r="B49" s="15"/>
      <c r="D49" s="60"/>
      <c r="E49" s="61"/>
      <c r="F49" s="60">
        <f t="shared" si="12"/>
        <v>0</v>
      </c>
      <c r="G49" s="62">
        <f t="shared" si="13"/>
        <v>0</v>
      </c>
      <c r="H49" s="62">
        <f t="shared" si="14"/>
        <v>0</v>
      </c>
      <c r="I49" s="62">
        <f>IF(AND(OR(AND(OR(B49="ICE",AND(B49="nzev",D49&gt;2035)),D49&gt;0),B49="ZEV",AND(B49="nzev",D49&lt;=2035)),E49&lt;&gt;BL),VLOOKUP(E49,Selection!$C$2:$D$11,2,FALSE),0)</f>
        <v>0</v>
      </c>
      <c r="K49" s="18">
        <f t="shared" si="3"/>
        <v>0</v>
      </c>
      <c r="L49" s="34">
        <f t="shared" si="7"/>
        <v>0</v>
      </c>
      <c r="M49" s="17">
        <f t="shared" si="8"/>
        <v>0</v>
      </c>
      <c r="N49" s="33">
        <f t="shared" si="5"/>
        <v>0</v>
      </c>
      <c r="O49" s="17">
        <f t="shared" si="6"/>
        <v>0</v>
      </c>
      <c r="AF49"/>
      <c r="AG49"/>
    </row>
    <row r="50" spans="2:33" x14ac:dyDescent="0.2">
      <c r="B50" s="15"/>
      <c r="D50" s="60"/>
      <c r="E50" s="61"/>
      <c r="F50" s="60">
        <f t="shared" si="12"/>
        <v>0</v>
      </c>
      <c r="G50" s="62">
        <f t="shared" si="13"/>
        <v>0</v>
      </c>
      <c r="H50" s="62">
        <f t="shared" si="14"/>
        <v>0</v>
      </c>
      <c r="I50" s="62">
        <f>IF(AND(OR(AND(OR(B50="ICE",AND(B50="nzev",D50&gt;2035)),D50&gt;0),B50="ZEV",AND(B50="nzev",D50&lt;=2035)),E50&lt;&gt;BL),VLOOKUP(E50,Selection!$C$2:$D$11,2,FALSE),0)</f>
        <v>0</v>
      </c>
      <c r="K50" s="18">
        <f t="shared" si="3"/>
        <v>0</v>
      </c>
      <c r="L50" s="34">
        <f t="shared" si="7"/>
        <v>0</v>
      </c>
      <c r="M50" s="17">
        <f t="shared" si="8"/>
        <v>0</v>
      </c>
      <c r="N50" s="33">
        <f t="shared" si="5"/>
        <v>0</v>
      </c>
      <c r="O50" s="17">
        <f t="shared" si="6"/>
        <v>0</v>
      </c>
      <c r="AF50"/>
      <c r="AG50"/>
    </row>
    <row r="51" spans="2:33" x14ac:dyDescent="0.2">
      <c r="B51" s="15"/>
      <c r="D51" s="60"/>
      <c r="E51" s="61"/>
      <c r="F51" s="60">
        <f t="shared" si="12"/>
        <v>0</v>
      </c>
      <c r="G51" s="62">
        <f t="shared" si="13"/>
        <v>0</v>
      </c>
      <c r="H51" s="62">
        <f t="shared" si="14"/>
        <v>0</v>
      </c>
      <c r="I51" s="62">
        <f>IF(AND(OR(AND(OR(B51="ICE",AND(B51="nzev",D51&gt;2035)),D51&gt;0),B51="ZEV",AND(B51="nzev",D51&lt;=2035)),E51&lt;&gt;BL),VLOOKUP(E51,Selection!$C$2:$D$11,2,FALSE),0)</f>
        <v>0</v>
      </c>
      <c r="K51" s="18">
        <f t="shared" si="3"/>
        <v>0</v>
      </c>
      <c r="L51" s="34">
        <f t="shared" si="7"/>
        <v>0</v>
      </c>
      <c r="M51" s="17">
        <f t="shared" si="8"/>
        <v>0</v>
      </c>
      <c r="N51" s="33">
        <f t="shared" si="5"/>
        <v>0</v>
      </c>
      <c r="O51" s="17">
        <f t="shared" si="6"/>
        <v>0</v>
      </c>
      <c r="AF51"/>
      <c r="AG51"/>
    </row>
    <row r="52" spans="2:33" x14ac:dyDescent="0.2">
      <c r="B52" s="15"/>
      <c r="D52" s="60"/>
      <c r="E52" s="61"/>
      <c r="F52" s="60">
        <f t="shared" si="12"/>
        <v>0</v>
      </c>
      <c r="G52" s="62">
        <f t="shared" si="13"/>
        <v>0</v>
      </c>
      <c r="H52" s="62">
        <f t="shared" si="14"/>
        <v>0</v>
      </c>
      <c r="I52" s="62">
        <f>IF(AND(OR(AND(OR(B52="ICE",AND(B52="nzev",D52&gt;2035)),D52&gt;0),B52="ZEV",AND(B52="nzev",D52&lt;=2035)),E52&lt;&gt;BL),VLOOKUP(E52,Selection!$C$2:$D$11,2,FALSE),0)</f>
        <v>0</v>
      </c>
      <c r="K52" s="18">
        <f t="shared" si="3"/>
        <v>0</v>
      </c>
      <c r="L52" s="34">
        <f t="shared" si="7"/>
        <v>0</v>
      </c>
      <c r="M52" s="17">
        <f t="shared" si="8"/>
        <v>0</v>
      </c>
      <c r="N52" s="33">
        <f t="shared" si="5"/>
        <v>0</v>
      </c>
      <c r="O52" s="17">
        <f t="shared" si="6"/>
        <v>0</v>
      </c>
      <c r="AF52"/>
      <c r="AG52"/>
    </row>
    <row r="53" spans="2:33" x14ac:dyDescent="0.2">
      <c r="B53" s="15"/>
      <c r="D53" s="60"/>
      <c r="E53" s="61"/>
      <c r="F53" s="60">
        <f t="shared" si="12"/>
        <v>0</v>
      </c>
      <c r="G53" s="62">
        <f t="shared" si="13"/>
        <v>0</v>
      </c>
      <c r="H53" s="62">
        <f t="shared" si="14"/>
        <v>0</v>
      </c>
      <c r="I53" s="62">
        <f>IF(AND(OR(AND(OR(B53="ICE",AND(B53="nzev",D53&gt;2035)),D53&gt;0),B53="ZEV",AND(B53="nzev",D53&lt;=2035)),E53&lt;&gt;BL),VLOOKUP(E53,Selection!$C$2:$D$11,2,FALSE),0)</f>
        <v>0</v>
      </c>
      <c r="K53" s="18">
        <f t="shared" si="3"/>
        <v>0</v>
      </c>
      <c r="L53" s="34">
        <f t="shared" si="7"/>
        <v>0</v>
      </c>
      <c r="M53" s="17">
        <f t="shared" si="8"/>
        <v>0</v>
      </c>
      <c r="N53" s="33">
        <f t="shared" si="5"/>
        <v>0</v>
      </c>
      <c r="O53" s="17">
        <f t="shared" si="6"/>
        <v>0</v>
      </c>
      <c r="AF53"/>
      <c r="AG53"/>
    </row>
    <row r="54" spans="2:33" x14ac:dyDescent="0.2">
      <c r="B54" s="15"/>
      <c r="D54" s="60"/>
      <c r="E54" s="61"/>
      <c r="F54" s="60">
        <f t="shared" si="12"/>
        <v>0</v>
      </c>
      <c r="G54" s="62">
        <f t="shared" si="13"/>
        <v>0</v>
      </c>
      <c r="H54" s="62">
        <f t="shared" si="14"/>
        <v>0</v>
      </c>
      <c r="I54" s="62">
        <f>IF(AND(OR(AND(OR(B54="ICE",AND(B54="nzev",D54&gt;2035)),D54&gt;0),B54="ZEV",AND(B54="nzev",D54&lt;=2035)),E54&lt;&gt;BL),VLOOKUP(E54,Selection!$C$2:$D$11,2,FALSE),0)</f>
        <v>0</v>
      </c>
      <c r="K54" s="18">
        <f t="shared" si="3"/>
        <v>0</v>
      </c>
      <c r="L54" s="34">
        <f t="shared" si="7"/>
        <v>0</v>
      </c>
      <c r="M54" s="17">
        <f t="shared" si="8"/>
        <v>0</v>
      </c>
      <c r="N54" s="33">
        <f t="shared" si="5"/>
        <v>0</v>
      </c>
      <c r="O54" s="17">
        <f t="shared" si="6"/>
        <v>0</v>
      </c>
      <c r="AF54"/>
      <c r="AG54"/>
    </row>
    <row r="55" spans="2:33" x14ac:dyDescent="0.2">
      <c r="B55" s="15"/>
      <c r="D55" s="60"/>
      <c r="E55" s="61"/>
      <c r="F55" s="60">
        <f t="shared" si="12"/>
        <v>0</v>
      </c>
      <c r="G55" s="62">
        <f t="shared" si="13"/>
        <v>0</v>
      </c>
      <c r="H55" s="62">
        <f t="shared" si="14"/>
        <v>0</v>
      </c>
      <c r="I55" s="62">
        <f>IF(AND(OR(AND(OR(B55="ICE",AND(B55="nzev",D55&gt;2035)),D55&gt;0),B55="ZEV",AND(B55="nzev",D55&lt;=2035)),E55&lt;&gt;BL),VLOOKUP(E55,Selection!$C$2:$D$11,2,FALSE),0)</f>
        <v>0</v>
      </c>
      <c r="K55" s="18">
        <f t="shared" si="3"/>
        <v>0</v>
      </c>
      <c r="L55" s="34">
        <f t="shared" si="7"/>
        <v>0</v>
      </c>
      <c r="M55" s="17">
        <f t="shared" si="8"/>
        <v>0</v>
      </c>
      <c r="N55" s="33">
        <f t="shared" si="5"/>
        <v>0</v>
      </c>
      <c r="O55" s="17">
        <f t="shared" si="6"/>
        <v>0</v>
      </c>
      <c r="AF55"/>
      <c r="AG55"/>
    </row>
    <row r="56" spans="2:33" x14ac:dyDescent="0.2">
      <c r="B56" s="15"/>
      <c r="D56" s="60"/>
      <c r="E56" s="61"/>
      <c r="F56" s="60">
        <f t="shared" si="12"/>
        <v>0</v>
      </c>
      <c r="G56" s="62">
        <f t="shared" si="13"/>
        <v>0</v>
      </c>
      <c r="H56" s="62">
        <f t="shared" si="14"/>
        <v>0</v>
      </c>
      <c r="I56" s="62">
        <f>IF(AND(OR(AND(OR(B56="ICE",AND(B56="nzev",D56&gt;2035)),D56&gt;0),B56="ZEV",AND(B56="nzev",D56&lt;=2035)),E56&lt;&gt;BL),VLOOKUP(E56,Selection!$C$2:$D$11,2,FALSE),0)</f>
        <v>0</v>
      </c>
      <c r="K56" s="18">
        <f t="shared" si="3"/>
        <v>0</v>
      </c>
      <c r="L56" s="34">
        <f t="shared" si="7"/>
        <v>0</v>
      </c>
      <c r="M56" s="17">
        <f t="shared" si="8"/>
        <v>0</v>
      </c>
      <c r="N56" s="33">
        <f t="shared" si="5"/>
        <v>0</v>
      </c>
      <c r="O56" s="17">
        <f t="shared" si="6"/>
        <v>0</v>
      </c>
      <c r="AF56"/>
      <c r="AG56"/>
    </row>
    <row r="57" spans="2:33" x14ac:dyDescent="0.2">
      <c r="B57" s="15"/>
      <c r="D57" s="60"/>
      <c r="E57" s="61"/>
      <c r="F57" s="60">
        <f t="shared" si="12"/>
        <v>0</v>
      </c>
      <c r="G57" s="62">
        <f t="shared" si="13"/>
        <v>0</v>
      </c>
      <c r="H57" s="62">
        <f t="shared" si="14"/>
        <v>0</v>
      </c>
      <c r="I57" s="62">
        <f>IF(AND(OR(AND(OR(B57="ICE",AND(B57="nzev",D57&gt;2035)),D57&gt;0),B57="ZEV",AND(B57="nzev",D57&lt;=2035)),E57&lt;&gt;BL),VLOOKUP(E57,Selection!$C$2:$D$11,2,FALSE),0)</f>
        <v>0</v>
      </c>
      <c r="K57" s="18">
        <f t="shared" si="3"/>
        <v>0</v>
      </c>
      <c r="L57" s="34">
        <f t="shared" si="7"/>
        <v>0</v>
      </c>
      <c r="M57" s="17">
        <f t="shared" si="8"/>
        <v>0</v>
      </c>
      <c r="N57" s="33">
        <f t="shared" si="5"/>
        <v>0</v>
      </c>
      <c r="O57" s="17">
        <f t="shared" si="6"/>
        <v>0</v>
      </c>
      <c r="AF57"/>
      <c r="AG57"/>
    </row>
    <row r="58" spans="2:33" x14ac:dyDescent="0.2">
      <c r="B58" s="15"/>
      <c r="D58" s="60"/>
      <c r="E58" s="61"/>
      <c r="F58" s="60">
        <f t="shared" si="12"/>
        <v>0</v>
      </c>
      <c r="G58" s="62">
        <f t="shared" si="13"/>
        <v>0</v>
      </c>
      <c r="H58" s="62">
        <f t="shared" si="14"/>
        <v>0</v>
      </c>
      <c r="I58" s="62">
        <f>IF(AND(OR(AND(OR(B58="ICE",AND(B58="nzev",D58&gt;2035)),D58&gt;0),B58="ZEV",AND(B58="nzev",D58&lt;=2035)),E58&lt;&gt;BL),VLOOKUP(E58,Selection!$C$2:$D$11,2,FALSE),0)</f>
        <v>0</v>
      </c>
      <c r="K58" s="18">
        <f t="shared" si="3"/>
        <v>0</v>
      </c>
      <c r="L58" s="34">
        <f t="shared" si="7"/>
        <v>0</v>
      </c>
      <c r="M58" s="17">
        <f t="shared" si="8"/>
        <v>0</v>
      </c>
      <c r="N58" s="33">
        <f t="shared" si="5"/>
        <v>0</v>
      </c>
      <c r="O58" s="17">
        <f t="shared" si="6"/>
        <v>0</v>
      </c>
      <c r="AF58"/>
      <c r="AG58"/>
    </row>
    <row r="59" spans="2:33" x14ac:dyDescent="0.2">
      <c r="B59" s="15"/>
      <c r="D59" s="60"/>
      <c r="E59" s="61"/>
      <c r="F59" s="60">
        <f t="shared" si="12"/>
        <v>0</v>
      </c>
      <c r="G59" s="62">
        <f t="shared" si="13"/>
        <v>0</v>
      </c>
      <c r="H59" s="62">
        <f t="shared" si="14"/>
        <v>0</v>
      </c>
      <c r="I59" s="62">
        <f>IF(AND(OR(AND(OR(B59="ICE",AND(B59="nzev",D59&gt;2035)),D59&gt;0),B59="ZEV",AND(B59="nzev",D59&lt;=2035)),E59&lt;&gt;BL),VLOOKUP(E59,Selection!$C$2:$D$11,2,FALSE),0)</f>
        <v>0</v>
      </c>
      <c r="K59" s="18">
        <f t="shared" si="3"/>
        <v>0</v>
      </c>
      <c r="L59" s="34">
        <f t="shared" si="7"/>
        <v>0</v>
      </c>
      <c r="M59" s="17">
        <f t="shared" si="8"/>
        <v>0</v>
      </c>
      <c r="N59" s="33">
        <f t="shared" si="5"/>
        <v>0</v>
      </c>
      <c r="O59" s="17">
        <f t="shared" si="6"/>
        <v>0</v>
      </c>
      <c r="AF59"/>
      <c r="AG59"/>
    </row>
    <row r="60" spans="2:33" x14ac:dyDescent="0.2">
      <c r="B60" s="15"/>
      <c r="D60" s="60"/>
      <c r="E60" s="61"/>
      <c r="F60" s="60">
        <f t="shared" si="12"/>
        <v>0</v>
      </c>
      <c r="G60" s="62">
        <f t="shared" si="13"/>
        <v>0</v>
      </c>
      <c r="H60" s="62">
        <f t="shared" si="14"/>
        <v>0</v>
      </c>
      <c r="I60" s="62">
        <f>IF(AND(OR(AND(OR(B60="ICE",AND(B60="nzev",D60&gt;2035)),D60&gt;0),B60="ZEV",AND(B60="nzev",D60&lt;=2035)),E60&lt;&gt;BL),VLOOKUP(E60,Selection!$C$2:$D$11,2,FALSE),0)</f>
        <v>0</v>
      </c>
      <c r="K60" s="18">
        <f t="shared" si="3"/>
        <v>0</v>
      </c>
      <c r="L60" s="34">
        <f t="shared" si="7"/>
        <v>0</v>
      </c>
      <c r="M60" s="17">
        <f t="shared" si="8"/>
        <v>0</v>
      </c>
      <c r="N60" s="33">
        <f t="shared" si="5"/>
        <v>0</v>
      </c>
      <c r="O60" s="17">
        <f t="shared" si="6"/>
        <v>0</v>
      </c>
      <c r="AF60"/>
      <c r="AG60"/>
    </row>
    <row r="61" spans="2:33" x14ac:dyDescent="0.2">
      <c r="B61" s="15"/>
      <c r="D61" s="60"/>
      <c r="E61" s="61"/>
      <c r="F61" s="60">
        <f t="shared" si="12"/>
        <v>0</v>
      </c>
      <c r="G61" s="62">
        <f t="shared" si="13"/>
        <v>0</v>
      </c>
      <c r="H61" s="62">
        <f t="shared" si="14"/>
        <v>0</v>
      </c>
      <c r="I61" s="62">
        <f>IF(AND(OR(AND(OR(B61="ICE",AND(B61="nzev",D61&gt;2035)),D61&gt;0),B61="ZEV",AND(B61="nzev",D61&lt;=2035)),E61&lt;&gt;BL),VLOOKUP(E61,Selection!$C$2:$D$11,2,FALSE),0)</f>
        <v>0</v>
      </c>
      <c r="K61" s="18">
        <f t="shared" si="3"/>
        <v>0</v>
      </c>
      <c r="L61" s="34">
        <f t="shared" si="7"/>
        <v>0</v>
      </c>
      <c r="M61" s="17">
        <f t="shared" si="8"/>
        <v>0</v>
      </c>
      <c r="N61" s="33">
        <f t="shared" si="5"/>
        <v>0</v>
      </c>
      <c r="O61" s="17">
        <f t="shared" si="6"/>
        <v>0</v>
      </c>
      <c r="AF61"/>
      <c r="AG61"/>
    </row>
    <row r="62" spans="2:33" x14ac:dyDescent="0.2">
      <c r="B62" s="15"/>
      <c r="D62" s="60"/>
      <c r="E62" s="61"/>
      <c r="F62" s="60">
        <f t="shared" si="12"/>
        <v>0</v>
      </c>
      <c r="G62" s="62">
        <f t="shared" si="13"/>
        <v>0</v>
      </c>
      <c r="H62" s="62">
        <f t="shared" si="14"/>
        <v>0</v>
      </c>
      <c r="I62" s="62">
        <f>IF(AND(OR(AND(OR(B62="ICE",AND(B62="nzev",D62&gt;2035)),D62&gt;0),B62="ZEV",AND(B62="nzev",D62&lt;=2035)),E62&lt;&gt;BL),VLOOKUP(E62,Selection!$C$2:$D$11,2,FALSE),0)</f>
        <v>0</v>
      </c>
      <c r="K62" s="18">
        <f t="shared" si="3"/>
        <v>0</v>
      </c>
      <c r="L62" s="34">
        <f t="shared" si="7"/>
        <v>0</v>
      </c>
      <c r="M62" s="17">
        <f t="shared" si="8"/>
        <v>0</v>
      </c>
      <c r="N62" s="33">
        <f t="shared" si="5"/>
        <v>0</v>
      </c>
      <c r="O62" s="17">
        <f t="shared" si="6"/>
        <v>0</v>
      </c>
      <c r="AF62"/>
      <c r="AG62"/>
    </row>
    <row r="63" spans="2:33" x14ac:dyDescent="0.2">
      <c r="B63" s="15"/>
      <c r="D63" s="60"/>
      <c r="E63" s="61"/>
      <c r="F63" s="60">
        <f t="shared" si="12"/>
        <v>0</v>
      </c>
      <c r="G63" s="62">
        <f t="shared" si="13"/>
        <v>0</v>
      </c>
      <c r="H63" s="62">
        <f t="shared" si="14"/>
        <v>0</v>
      </c>
      <c r="I63" s="62">
        <f>IF(AND(OR(AND(OR(B63="ICE",AND(B63="nzev",D63&gt;2035)),D63&gt;0),B63="ZEV",AND(B63="nzev",D63&lt;=2035)),E63&lt;&gt;BL),VLOOKUP(E63,Selection!$C$2:$D$11,2,FALSE),0)</f>
        <v>0</v>
      </c>
      <c r="K63" s="18">
        <f t="shared" si="3"/>
        <v>0</v>
      </c>
      <c r="L63" s="34">
        <f t="shared" si="7"/>
        <v>0</v>
      </c>
      <c r="M63" s="17">
        <f t="shared" si="8"/>
        <v>0</v>
      </c>
      <c r="N63" s="33">
        <f t="shared" si="5"/>
        <v>0</v>
      </c>
      <c r="O63" s="17">
        <f t="shared" si="6"/>
        <v>0</v>
      </c>
      <c r="AF63"/>
      <c r="AG63"/>
    </row>
    <row r="64" spans="2:33" x14ac:dyDescent="0.2">
      <c r="B64" s="15"/>
      <c r="D64" s="60"/>
      <c r="E64" s="61"/>
      <c r="F64" s="60">
        <f t="shared" si="12"/>
        <v>0</v>
      </c>
      <c r="G64" s="62">
        <f t="shared" si="13"/>
        <v>0</v>
      </c>
      <c r="H64" s="62">
        <f t="shared" si="14"/>
        <v>0</v>
      </c>
      <c r="I64" s="62">
        <f>IF(AND(OR(AND(OR(B64="ICE",AND(B64="nzev",D64&gt;2035)),D64&gt;0),B64="ZEV",AND(B64="nzev",D64&lt;=2035)),E64&lt;&gt;BL),VLOOKUP(E64,Selection!$C$2:$D$11,2,FALSE),0)</f>
        <v>0</v>
      </c>
      <c r="K64" s="18">
        <f t="shared" si="3"/>
        <v>0</v>
      </c>
      <c r="L64" s="34">
        <f t="shared" si="7"/>
        <v>0</v>
      </c>
      <c r="M64" s="17">
        <f t="shared" si="8"/>
        <v>0</v>
      </c>
      <c r="N64" s="33">
        <f t="shared" si="5"/>
        <v>0</v>
      </c>
      <c r="O64" s="17">
        <f t="shared" si="6"/>
        <v>0</v>
      </c>
      <c r="AE64" s="18"/>
      <c r="AG64"/>
    </row>
    <row r="65" spans="2:33" x14ac:dyDescent="0.2">
      <c r="B65" s="15"/>
      <c r="D65" s="60"/>
      <c r="E65" s="61"/>
      <c r="F65" s="60">
        <f t="shared" si="12"/>
        <v>0</v>
      </c>
      <c r="G65" s="62">
        <f t="shared" si="13"/>
        <v>0</v>
      </c>
      <c r="H65" s="62">
        <f t="shared" si="14"/>
        <v>0</v>
      </c>
      <c r="I65" s="62">
        <f>IF(AND(OR(AND(OR(B65="ICE",AND(B65="nzev",D65&gt;2035)),D65&gt;0),B65="ZEV",AND(B65="nzev",D65&lt;=2035)),E65&lt;&gt;BL),VLOOKUP(E65,Selection!$C$2:$D$11,2,FALSE),0)</f>
        <v>0</v>
      </c>
      <c r="K65" s="18">
        <f t="shared" si="3"/>
        <v>0</v>
      </c>
      <c r="L65" s="34">
        <f t="shared" si="7"/>
        <v>0</v>
      </c>
      <c r="M65" s="17">
        <f t="shared" si="8"/>
        <v>0</v>
      </c>
      <c r="N65" s="33">
        <f t="shared" si="5"/>
        <v>0</v>
      </c>
      <c r="O65" s="17">
        <f t="shared" si="6"/>
        <v>0</v>
      </c>
      <c r="AF65"/>
      <c r="AG65"/>
    </row>
    <row r="66" spans="2:33" x14ac:dyDescent="0.2">
      <c r="B66" s="15"/>
      <c r="D66" s="60"/>
      <c r="E66" s="61"/>
      <c r="F66" s="60">
        <f t="shared" si="12"/>
        <v>0</v>
      </c>
      <c r="G66" s="62">
        <f t="shared" si="13"/>
        <v>0</v>
      </c>
      <c r="H66" s="62">
        <f t="shared" si="14"/>
        <v>0</v>
      </c>
      <c r="I66" s="62">
        <f>IF(AND(OR(AND(OR(B66="ICE",AND(B66="nzev",D66&gt;2035)),D66&gt;0),B66="ZEV",AND(B66="nzev",D66&lt;=2035)),E66&lt;&gt;BL),VLOOKUP(E66,Selection!$C$2:$D$11,2,FALSE),0)</f>
        <v>0</v>
      </c>
      <c r="K66" s="18">
        <f t="shared" si="3"/>
        <v>0</v>
      </c>
      <c r="L66" s="34">
        <f t="shared" si="7"/>
        <v>0</v>
      </c>
      <c r="M66" s="17">
        <f t="shared" si="8"/>
        <v>0</v>
      </c>
      <c r="N66" s="33">
        <f t="shared" si="5"/>
        <v>0</v>
      </c>
      <c r="O66" s="17">
        <f t="shared" si="6"/>
        <v>0</v>
      </c>
      <c r="AE66" s="18"/>
      <c r="AG66"/>
    </row>
    <row r="67" spans="2:33" x14ac:dyDescent="0.2">
      <c r="B67" s="15"/>
      <c r="D67" s="60"/>
      <c r="E67" s="61"/>
      <c r="F67" s="60">
        <f t="shared" si="12"/>
        <v>0</v>
      </c>
      <c r="G67" s="62">
        <f t="shared" si="13"/>
        <v>0</v>
      </c>
      <c r="H67" s="62">
        <f t="shared" si="14"/>
        <v>0</v>
      </c>
      <c r="I67" s="62">
        <f>IF(AND(OR(AND(OR(B67="ICE",AND(B67="nzev",D67&gt;2035)),D67&gt;0),B67="ZEV",AND(B67="nzev",D67&lt;=2035)),E67&lt;&gt;BL),VLOOKUP(E67,Selection!$C$2:$D$11,2,FALSE),0)</f>
        <v>0</v>
      </c>
      <c r="K67" s="18">
        <f t="shared" si="3"/>
        <v>0</v>
      </c>
      <c r="L67" s="34">
        <f t="shared" si="7"/>
        <v>0</v>
      </c>
      <c r="M67" s="17">
        <f t="shared" si="8"/>
        <v>0</v>
      </c>
      <c r="N67" s="33">
        <f t="shared" si="5"/>
        <v>0</v>
      </c>
      <c r="O67" s="17">
        <f t="shared" si="6"/>
        <v>0</v>
      </c>
      <c r="AF67"/>
      <c r="AG67"/>
    </row>
    <row r="68" spans="2:33" x14ac:dyDescent="0.2">
      <c r="B68" s="15"/>
      <c r="D68" s="60"/>
      <c r="E68" s="61"/>
      <c r="F68" s="60">
        <f t="shared" si="12"/>
        <v>0</v>
      </c>
      <c r="G68" s="62">
        <f t="shared" si="13"/>
        <v>0</v>
      </c>
      <c r="H68" s="62">
        <f t="shared" si="14"/>
        <v>0</v>
      </c>
      <c r="I68" s="62">
        <f>IF(AND(OR(AND(OR(B68="ICE",AND(B68="nzev",D68&gt;2035)),D68&gt;0),B68="ZEV",AND(B68="nzev",D68&lt;=2035)),E68&lt;&gt;BL),VLOOKUP(E68,Selection!$C$2:$D$11,2,FALSE),0)</f>
        <v>0</v>
      </c>
      <c r="K68" s="18">
        <f t="shared" si="3"/>
        <v>0</v>
      </c>
      <c r="L68" s="34">
        <f t="shared" si="7"/>
        <v>0</v>
      </c>
      <c r="M68" s="17">
        <f t="shared" si="8"/>
        <v>0</v>
      </c>
      <c r="N68" s="33">
        <f t="shared" si="5"/>
        <v>0</v>
      </c>
      <c r="O68" s="17">
        <f t="shared" si="6"/>
        <v>0</v>
      </c>
      <c r="AE68" s="18"/>
      <c r="AG68"/>
    </row>
    <row r="69" spans="2:33" x14ac:dyDescent="0.2">
      <c r="B69" s="15"/>
      <c r="D69" s="60"/>
      <c r="E69" s="61"/>
      <c r="F69" s="60">
        <f t="shared" si="12"/>
        <v>0</v>
      </c>
      <c r="G69" s="62">
        <f t="shared" si="13"/>
        <v>0</v>
      </c>
      <c r="H69" s="62">
        <f t="shared" si="14"/>
        <v>0</v>
      </c>
      <c r="I69" s="62">
        <f>IF(AND(OR(AND(OR(B69="ICE",AND(B69="nzev",D69&gt;2035)),D69&gt;0),B69="ZEV",AND(B69="nzev",D69&lt;=2035)),E69&lt;&gt;BL),VLOOKUP(E69,Selection!$C$2:$D$11,2,FALSE),0)</f>
        <v>0</v>
      </c>
      <c r="K69" s="18">
        <f t="shared" si="3"/>
        <v>0</v>
      </c>
      <c r="L69" s="34">
        <f t="shared" si="7"/>
        <v>0</v>
      </c>
      <c r="M69" s="17">
        <f t="shared" si="8"/>
        <v>0</v>
      </c>
      <c r="N69" s="33">
        <f t="shared" si="5"/>
        <v>0</v>
      </c>
      <c r="O69" s="17">
        <f t="shared" si="6"/>
        <v>0</v>
      </c>
      <c r="AF69"/>
      <c r="AG69"/>
    </row>
    <row r="70" spans="2:33" x14ac:dyDescent="0.2">
      <c r="B70" s="15"/>
      <c r="D70" s="60"/>
      <c r="E70" s="61"/>
      <c r="F70" s="60">
        <f t="shared" ref="F70:F133" si="15">IF(AND(OR(B70="ICE",AND(B70="nzev",D70&gt;2035)),E70&lt;&gt;BL),IF(IFERROR(SEARCH("cab tractor",E70),FALSE),"Please Enter",BL),BL)</f>
        <v>0</v>
      </c>
      <c r="G70" s="62">
        <f t="shared" ref="G70:G133" si="16">IF(AND(OR(B70="ICE",AND(B70="nzev",D70&gt;2035)),E70&lt;&gt;BL),IF(IFERROR(SEARCH("cab tractor",E70),FALSE),IF(AND(F70&gt;12,F70&lt;19),F70,18),18),IF(D70&gt;1900,18,BL))</f>
        <v>0</v>
      </c>
      <c r="H70" s="62">
        <f t="shared" si="14"/>
        <v>0</v>
      </c>
      <c r="I70" s="62">
        <f>IF(AND(OR(AND(OR(B70="ICE",AND(B70="nzev",D70&gt;2035)),D70&gt;0),B70="ZEV",AND(B70="nzev",D70&lt;=2035)),E70&lt;&gt;BL),VLOOKUP(E70,Selection!$C$2:$D$11,2,FALSE),0)</f>
        <v>0</v>
      </c>
      <c r="K70" s="18">
        <f t="shared" ref="K70:K133" si="17">IF(B70="ICE",IF(D70&gt;0,D70+18,0),IF(OR(AND(B70="nzev",D70&lt;=2035),B70="zev"),0,IF(D70&gt;0,D70+18,0)))</f>
        <v>0</v>
      </c>
      <c r="L70" s="34">
        <f t="shared" si="7"/>
        <v>0</v>
      </c>
      <c r="M70" s="17">
        <f t="shared" ref="M70:M133" si="18">IF(B70="ICE",IF(ISNUMBER(L70),D70+L70,D70+18),IF(AND(B70="nzev",D70&gt;2035),IF(ISNUMBER(L70),D70+L70,D70+18),0))</f>
        <v>0</v>
      </c>
      <c r="N70" s="33">
        <f t="shared" ref="N70:N133" si="19">IF(AND(OR(B70="ICE",AND(B70="nzev",D70&gt;2035)),D70&gt;0),I70,IF(OR(B70="ZEV",AND(B70="nzev",D70&lt;=2035)),-1*I70,0))</f>
        <v>0</v>
      </c>
      <c r="O70" s="17">
        <f t="shared" ref="O70:O133" si="20">IF(OR(B70="ICE",AND(B70="nzev",D70&gt;2035)),1,IF(OR(B70="ZEV",AND(B70="nzev",D70&lt;=2035)),-1,0))</f>
        <v>0</v>
      </c>
      <c r="AF70"/>
      <c r="AG70"/>
    </row>
    <row r="71" spans="2:33" x14ac:dyDescent="0.2">
      <c r="B71" s="15"/>
      <c r="D71" s="60"/>
      <c r="E71" s="61"/>
      <c r="F71" s="60">
        <f t="shared" si="15"/>
        <v>0</v>
      </c>
      <c r="G71" s="62">
        <f t="shared" si="16"/>
        <v>0</v>
      </c>
      <c r="H71" s="62">
        <f t="shared" ref="H71:H134" si="21">IF(M71&lt;K71,M71,K71)</f>
        <v>0</v>
      </c>
      <c r="I71" s="62">
        <f>IF(AND(OR(AND(OR(B71="ICE",AND(B71="nzev",D71&gt;2035)),D71&gt;0),B71="ZEV",AND(B71="nzev",D71&lt;=2035)),E71&lt;&gt;BL),VLOOKUP(E71,Selection!$C$2:$D$11,2,FALSE),0)</f>
        <v>0</v>
      </c>
      <c r="K71" s="18">
        <f t="shared" si="17"/>
        <v>0</v>
      </c>
      <c r="L71" s="34">
        <f t="shared" ref="L71:L134" si="22">G71</f>
        <v>0</v>
      </c>
      <c r="M71" s="17">
        <f t="shared" si="18"/>
        <v>0</v>
      </c>
      <c r="N71" s="33">
        <f t="shared" si="19"/>
        <v>0</v>
      </c>
      <c r="O71" s="17">
        <f t="shared" si="20"/>
        <v>0</v>
      </c>
      <c r="AE71" s="18"/>
      <c r="AG71"/>
    </row>
    <row r="72" spans="2:33" x14ac:dyDescent="0.2">
      <c r="B72" s="15"/>
      <c r="D72" s="60"/>
      <c r="E72" s="61"/>
      <c r="F72" s="60">
        <f t="shared" si="15"/>
        <v>0</v>
      </c>
      <c r="G72" s="62">
        <f t="shared" si="16"/>
        <v>0</v>
      </c>
      <c r="H72" s="62">
        <f t="shared" si="21"/>
        <v>0</v>
      </c>
      <c r="I72" s="62">
        <f>IF(AND(OR(AND(OR(B72="ICE",AND(B72="nzev",D72&gt;2035)),D72&gt;0),B72="ZEV",AND(B72="nzev",D72&lt;=2035)),E72&lt;&gt;BL),VLOOKUP(E72,Selection!$C$2:$D$11,2,FALSE),0)</f>
        <v>0</v>
      </c>
      <c r="K72" s="18">
        <f t="shared" si="17"/>
        <v>0</v>
      </c>
      <c r="L72" s="34">
        <f t="shared" si="22"/>
        <v>0</v>
      </c>
      <c r="M72" s="17">
        <f t="shared" si="18"/>
        <v>0</v>
      </c>
      <c r="N72" s="33">
        <f t="shared" si="19"/>
        <v>0</v>
      </c>
      <c r="O72" s="17">
        <f t="shared" si="20"/>
        <v>0</v>
      </c>
      <c r="AF72"/>
      <c r="AG72"/>
    </row>
    <row r="73" spans="2:33" x14ac:dyDescent="0.2">
      <c r="B73" s="15"/>
      <c r="D73" s="60"/>
      <c r="E73" s="61"/>
      <c r="F73" s="60">
        <f t="shared" si="15"/>
        <v>0</v>
      </c>
      <c r="G73" s="62">
        <f t="shared" si="16"/>
        <v>0</v>
      </c>
      <c r="H73" s="62">
        <f t="shared" si="21"/>
        <v>0</v>
      </c>
      <c r="I73" s="62">
        <f>IF(AND(OR(AND(OR(B73="ICE",AND(B73="nzev",D73&gt;2035)),D73&gt;0),B73="ZEV",AND(B73="nzev",D73&lt;=2035)),E73&lt;&gt;BL),VLOOKUP(E73,Selection!$C$2:$D$11,2,FALSE),0)</f>
        <v>0</v>
      </c>
      <c r="K73" s="18">
        <f t="shared" si="17"/>
        <v>0</v>
      </c>
      <c r="L73" s="34">
        <f t="shared" si="22"/>
        <v>0</v>
      </c>
      <c r="M73" s="17">
        <f t="shared" si="18"/>
        <v>0</v>
      </c>
      <c r="N73" s="33">
        <f t="shared" si="19"/>
        <v>0</v>
      </c>
      <c r="O73" s="17">
        <f t="shared" si="20"/>
        <v>0</v>
      </c>
      <c r="AE73" s="18"/>
      <c r="AG73"/>
    </row>
    <row r="74" spans="2:33" x14ac:dyDescent="0.2">
      <c r="B74" s="15"/>
      <c r="D74" s="60"/>
      <c r="E74" s="61"/>
      <c r="F74" s="60">
        <f t="shared" si="15"/>
        <v>0</v>
      </c>
      <c r="G74" s="62">
        <f t="shared" si="16"/>
        <v>0</v>
      </c>
      <c r="H74" s="62">
        <f t="shared" si="21"/>
        <v>0</v>
      </c>
      <c r="I74" s="62">
        <f>IF(AND(OR(AND(OR(B74="ICE",AND(B74="nzev",D74&gt;2035)),D74&gt;0),B74="ZEV",AND(B74="nzev",D74&lt;=2035)),E74&lt;&gt;BL),VLOOKUP(E74,Selection!$C$2:$D$11,2,FALSE),0)</f>
        <v>0</v>
      </c>
      <c r="K74" s="18">
        <f t="shared" si="17"/>
        <v>0</v>
      </c>
      <c r="L74" s="34">
        <f t="shared" si="22"/>
        <v>0</v>
      </c>
      <c r="M74" s="17">
        <f t="shared" si="18"/>
        <v>0</v>
      </c>
      <c r="N74" s="33">
        <f t="shared" si="19"/>
        <v>0</v>
      </c>
      <c r="O74" s="17">
        <f t="shared" si="20"/>
        <v>0</v>
      </c>
      <c r="AF74"/>
      <c r="AG74"/>
    </row>
    <row r="75" spans="2:33" x14ac:dyDescent="0.2">
      <c r="B75" s="15"/>
      <c r="D75" s="60"/>
      <c r="E75" s="61"/>
      <c r="F75" s="60">
        <f t="shared" si="15"/>
        <v>0</v>
      </c>
      <c r="G75" s="62">
        <f t="shared" si="16"/>
        <v>0</v>
      </c>
      <c r="H75" s="62">
        <f t="shared" si="21"/>
        <v>0</v>
      </c>
      <c r="I75" s="62">
        <f>IF(AND(OR(AND(OR(B75="ICE",AND(B75="nzev",D75&gt;2035)),D75&gt;0),B75="ZEV",AND(B75="nzev",D75&lt;=2035)),E75&lt;&gt;BL),VLOOKUP(E75,Selection!$C$2:$D$11,2,FALSE),0)</f>
        <v>0</v>
      </c>
      <c r="K75" s="18">
        <f t="shared" si="17"/>
        <v>0</v>
      </c>
      <c r="L75" s="34">
        <f t="shared" si="22"/>
        <v>0</v>
      </c>
      <c r="M75" s="17">
        <f t="shared" si="18"/>
        <v>0</v>
      </c>
      <c r="N75" s="33">
        <f t="shared" si="19"/>
        <v>0</v>
      </c>
      <c r="O75" s="17">
        <f t="shared" si="20"/>
        <v>0</v>
      </c>
      <c r="AE75" s="18"/>
      <c r="AG75"/>
    </row>
    <row r="76" spans="2:33" x14ac:dyDescent="0.2">
      <c r="B76" s="15"/>
      <c r="D76" s="60"/>
      <c r="E76" s="61"/>
      <c r="F76" s="60">
        <f t="shared" si="15"/>
        <v>0</v>
      </c>
      <c r="G76" s="62">
        <f t="shared" si="16"/>
        <v>0</v>
      </c>
      <c r="H76" s="62">
        <f t="shared" si="21"/>
        <v>0</v>
      </c>
      <c r="I76" s="62">
        <f>IF(AND(OR(AND(OR(B76="ICE",AND(B76="nzev",D76&gt;2035)),D76&gt;0),B76="ZEV",AND(B76="nzev",D76&lt;=2035)),E76&lt;&gt;BL),VLOOKUP(E76,Selection!$C$2:$D$11,2,FALSE),0)</f>
        <v>0</v>
      </c>
      <c r="K76" s="18">
        <f t="shared" si="17"/>
        <v>0</v>
      </c>
      <c r="L76" s="34">
        <f t="shared" si="22"/>
        <v>0</v>
      </c>
      <c r="M76" s="17">
        <f t="shared" si="18"/>
        <v>0</v>
      </c>
      <c r="N76" s="33">
        <f t="shared" si="19"/>
        <v>0</v>
      </c>
      <c r="O76" s="17">
        <f t="shared" si="20"/>
        <v>0</v>
      </c>
      <c r="AF76"/>
      <c r="AG76"/>
    </row>
    <row r="77" spans="2:33" x14ac:dyDescent="0.2">
      <c r="B77" s="15"/>
      <c r="D77" s="60"/>
      <c r="E77" s="61"/>
      <c r="F77" s="60">
        <f t="shared" si="15"/>
        <v>0</v>
      </c>
      <c r="G77" s="62">
        <f t="shared" si="16"/>
        <v>0</v>
      </c>
      <c r="H77" s="62">
        <f t="shared" si="21"/>
        <v>0</v>
      </c>
      <c r="I77" s="62">
        <f>IF(AND(OR(AND(OR(B77="ICE",AND(B77="nzev",D77&gt;2035)),D77&gt;0),B77="ZEV",AND(B77="nzev",D77&lt;=2035)),E77&lt;&gt;BL),VLOOKUP(E77,Selection!$C$2:$D$11,2,FALSE),0)</f>
        <v>0</v>
      </c>
      <c r="K77" s="18">
        <f t="shared" si="17"/>
        <v>0</v>
      </c>
      <c r="L77" s="34">
        <f t="shared" si="22"/>
        <v>0</v>
      </c>
      <c r="M77" s="17">
        <f t="shared" si="18"/>
        <v>0</v>
      </c>
      <c r="N77" s="33">
        <f t="shared" si="19"/>
        <v>0</v>
      </c>
      <c r="O77" s="17">
        <f t="shared" si="20"/>
        <v>0</v>
      </c>
      <c r="AF77"/>
      <c r="AG77"/>
    </row>
    <row r="78" spans="2:33" x14ac:dyDescent="0.2">
      <c r="B78" s="15"/>
      <c r="D78" s="60"/>
      <c r="E78" s="61"/>
      <c r="F78" s="60">
        <f t="shared" si="15"/>
        <v>0</v>
      </c>
      <c r="G78" s="62">
        <f t="shared" si="16"/>
        <v>0</v>
      </c>
      <c r="H78" s="62">
        <f t="shared" si="21"/>
        <v>0</v>
      </c>
      <c r="I78" s="62">
        <f>IF(AND(OR(AND(OR(B78="ICE",AND(B78="nzev",D78&gt;2035)),D78&gt;0),B78="ZEV",AND(B78="nzev",D78&lt;=2035)),E78&lt;&gt;BL),VLOOKUP(E78,Selection!$C$2:$D$11,2,FALSE),0)</f>
        <v>0</v>
      </c>
      <c r="K78" s="18">
        <f t="shared" si="17"/>
        <v>0</v>
      </c>
      <c r="L78" s="34">
        <f t="shared" si="22"/>
        <v>0</v>
      </c>
      <c r="M78" s="17">
        <f t="shared" si="18"/>
        <v>0</v>
      </c>
      <c r="N78" s="33">
        <f t="shared" si="19"/>
        <v>0</v>
      </c>
      <c r="O78" s="17">
        <f t="shared" si="20"/>
        <v>0</v>
      </c>
      <c r="AF78"/>
      <c r="AG78"/>
    </row>
    <row r="79" spans="2:33" x14ac:dyDescent="0.2">
      <c r="B79" s="15"/>
      <c r="D79" s="60"/>
      <c r="E79" s="61"/>
      <c r="F79" s="60">
        <f t="shared" si="15"/>
        <v>0</v>
      </c>
      <c r="G79" s="62">
        <f t="shared" si="16"/>
        <v>0</v>
      </c>
      <c r="H79" s="62">
        <f t="shared" si="21"/>
        <v>0</v>
      </c>
      <c r="I79" s="62">
        <f>IF(AND(OR(AND(OR(B79="ICE",AND(B79="nzev",D79&gt;2035)),D79&gt;0),B79="ZEV",AND(B79="nzev",D79&lt;=2035)),E79&lt;&gt;BL),VLOOKUP(E79,Selection!$C$2:$D$11,2,FALSE),0)</f>
        <v>0</v>
      </c>
      <c r="K79" s="18">
        <f t="shared" si="17"/>
        <v>0</v>
      </c>
      <c r="L79" s="34">
        <f t="shared" si="22"/>
        <v>0</v>
      </c>
      <c r="M79" s="17">
        <f t="shared" si="18"/>
        <v>0</v>
      </c>
      <c r="N79" s="33">
        <f t="shared" si="19"/>
        <v>0</v>
      </c>
      <c r="O79" s="17">
        <f t="shared" si="20"/>
        <v>0</v>
      </c>
      <c r="AF79"/>
      <c r="AG79"/>
    </row>
    <row r="80" spans="2:33" x14ac:dyDescent="0.2">
      <c r="B80" s="15"/>
      <c r="D80" s="60"/>
      <c r="E80" s="61"/>
      <c r="F80" s="60">
        <f t="shared" si="15"/>
        <v>0</v>
      </c>
      <c r="G80" s="62">
        <f t="shared" si="16"/>
        <v>0</v>
      </c>
      <c r="H80" s="62">
        <f t="shared" si="21"/>
        <v>0</v>
      </c>
      <c r="I80" s="62">
        <f>IF(AND(OR(AND(OR(B80="ICE",AND(B80="nzev",D80&gt;2035)),D80&gt;0),B80="ZEV",AND(B80="nzev",D80&lt;=2035)),E80&lt;&gt;BL),VLOOKUP(E80,Selection!$C$2:$D$11,2,FALSE),0)</f>
        <v>0</v>
      </c>
      <c r="K80" s="18">
        <f t="shared" si="17"/>
        <v>0</v>
      </c>
      <c r="L80" s="34">
        <f t="shared" si="22"/>
        <v>0</v>
      </c>
      <c r="M80" s="17">
        <f t="shared" si="18"/>
        <v>0</v>
      </c>
      <c r="N80" s="33">
        <f t="shared" si="19"/>
        <v>0</v>
      </c>
      <c r="O80" s="17">
        <f t="shared" si="20"/>
        <v>0</v>
      </c>
      <c r="AF80"/>
      <c r="AG80"/>
    </row>
    <row r="81" spans="2:33" x14ac:dyDescent="0.2">
      <c r="B81" s="15"/>
      <c r="D81" s="60"/>
      <c r="E81" s="61"/>
      <c r="F81" s="60">
        <f t="shared" si="15"/>
        <v>0</v>
      </c>
      <c r="G81" s="62">
        <f t="shared" si="16"/>
        <v>0</v>
      </c>
      <c r="H81" s="62">
        <f t="shared" si="21"/>
        <v>0</v>
      </c>
      <c r="I81" s="62">
        <f>IF(AND(OR(AND(OR(B81="ICE",AND(B81="nzev",D81&gt;2035)),D81&gt;0),B81="ZEV",AND(B81="nzev",D81&lt;=2035)),E81&lt;&gt;BL),VLOOKUP(E81,Selection!$C$2:$D$11,2,FALSE),0)</f>
        <v>0</v>
      </c>
      <c r="K81" s="18">
        <f t="shared" si="17"/>
        <v>0</v>
      </c>
      <c r="L81" s="34">
        <f t="shared" si="22"/>
        <v>0</v>
      </c>
      <c r="M81" s="17">
        <f t="shared" si="18"/>
        <v>0</v>
      </c>
      <c r="N81" s="33">
        <f t="shared" si="19"/>
        <v>0</v>
      </c>
      <c r="O81" s="17">
        <f t="shared" si="20"/>
        <v>0</v>
      </c>
      <c r="AF81"/>
      <c r="AG81"/>
    </row>
    <row r="82" spans="2:33" x14ac:dyDescent="0.2">
      <c r="B82" s="15"/>
      <c r="D82" s="60"/>
      <c r="E82" s="61"/>
      <c r="F82" s="60">
        <f t="shared" si="15"/>
        <v>0</v>
      </c>
      <c r="G82" s="62">
        <f t="shared" si="16"/>
        <v>0</v>
      </c>
      <c r="H82" s="62">
        <f t="shared" si="21"/>
        <v>0</v>
      </c>
      <c r="I82" s="62">
        <f>IF(AND(OR(AND(OR(B82="ICE",AND(B82="nzev",D82&gt;2035)),D82&gt;0),B82="ZEV",AND(B82="nzev",D82&lt;=2035)),E82&lt;&gt;BL),VLOOKUP(E82,Selection!$C$2:$D$11,2,FALSE),0)</f>
        <v>0</v>
      </c>
      <c r="K82" s="18">
        <f t="shared" si="17"/>
        <v>0</v>
      </c>
      <c r="L82" s="34">
        <f t="shared" si="22"/>
        <v>0</v>
      </c>
      <c r="M82" s="17">
        <f t="shared" si="18"/>
        <v>0</v>
      </c>
      <c r="N82" s="33">
        <f t="shared" si="19"/>
        <v>0</v>
      </c>
      <c r="O82" s="17">
        <f t="shared" si="20"/>
        <v>0</v>
      </c>
      <c r="AF82"/>
      <c r="AG82"/>
    </row>
    <row r="83" spans="2:33" x14ac:dyDescent="0.2">
      <c r="B83" s="15"/>
      <c r="D83" s="60"/>
      <c r="E83" s="61"/>
      <c r="F83" s="60">
        <f t="shared" si="15"/>
        <v>0</v>
      </c>
      <c r="G83" s="62">
        <f t="shared" si="16"/>
        <v>0</v>
      </c>
      <c r="H83" s="62">
        <f t="shared" si="21"/>
        <v>0</v>
      </c>
      <c r="I83" s="62">
        <f>IF(AND(OR(AND(OR(B83="ICE",AND(B83="nzev",D83&gt;2035)),D83&gt;0),B83="ZEV",AND(B83="nzev",D83&lt;=2035)),E83&lt;&gt;BL),VLOOKUP(E83,Selection!$C$2:$D$11,2,FALSE),0)</f>
        <v>0</v>
      </c>
      <c r="K83" s="18">
        <f t="shared" si="17"/>
        <v>0</v>
      </c>
      <c r="L83" s="34">
        <f t="shared" si="22"/>
        <v>0</v>
      </c>
      <c r="M83" s="17">
        <f t="shared" si="18"/>
        <v>0</v>
      </c>
      <c r="N83" s="33">
        <f t="shared" si="19"/>
        <v>0</v>
      </c>
      <c r="O83" s="17">
        <f t="shared" si="20"/>
        <v>0</v>
      </c>
      <c r="AF83"/>
      <c r="AG83"/>
    </row>
    <row r="84" spans="2:33" x14ac:dyDescent="0.2">
      <c r="B84" s="15"/>
      <c r="D84" s="60"/>
      <c r="E84" s="61"/>
      <c r="F84" s="60">
        <f t="shared" si="15"/>
        <v>0</v>
      </c>
      <c r="G84" s="62">
        <f t="shared" si="16"/>
        <v>0</v>
      </c>
      <c r="H84" s="62">
        <f t="shared" si="21"/>
        <v>0</v>
      </c>
      <c r="I84" s="62">
        <f>IF(AND(OR(AND(OR(B84="ICE",AND(B84="nzev",D84&gt;2035)),D84&gt;0),B84="ZEV",AND(B84="nzev",D84&lt;=2035)),E84&lt;&gt;BL),VLOOKUP(E84,Selection!$C$2:$D$11,2,FALSE),0)</f>
        <v>0</v>
      </c>
      <c r="K84" s="18">
        <f t="shared" si="17"/>
        <v>0</v>
      </c>
      <c r="L84" s="34">
        <f t="shared" si="22"/>
        <v>0</v>
      </c>
      <c r="M84" s="17">
        <f t="shared" si="18"/>
        <v>0</v>
      </c>
      <c r="N84" s="33">
        <f t="shared" si="19"/>
        <v>0</v>
      </c>
      <c r="O84" s="17">
        <f t="shared" si="20"/>
        <v>0</v>
      </c>
      <c r="AF84"/>
      <c r="AG84"/>
    </row>
    <row r="85" spans="2:33" x14ac:dyDescent="0.2">
      <c r="B85" s="15"/>
      <c r="D85" s="60"/>
      <c r="E85" s="61"/>
      <c r="F85" s="60">
        <f t="shared" si="15"/>
        <v>0</v>
      </c>
      <c r="G85" s="62">
        <f t="shared" si="16"/>
        <v>0</v>
      </c>
      <c r="H85" s="62">
        <f t="shared" si="21"/>
        <v>0</v>
      </c>
      <c r="I85" s="62">
        <f>IF(AND(OR(AND(OR(B85="ICE",AND(B85="nzev",D85&gt;2035)),D85&gt;0),B85="ZEV",AND(B85="nzev",D85&lt;=2035)),E85&lt;&gt;BL),VLOOKUP(E85,Selection!$C$2:$D$11,2,FALSE),0)</f>
        <v>0</v>
      </c>
      <c r="K85" s="18">
        <f t="shared" si="17"/>
        <v>0</v>
      </c>
      <c r="L85" s="34">
        <f t="shared" si="22"/>
        <v>0</v>
      </c>
      <c r="M85" s="17">
        <f t="shared" si="18"/>
        <v>0</v>
      </c>
      <c r="N85" s="33">
        <f t="shared" si="19"/>
        <v>0</v>
      </c>
      <c r="O85" s="17">
        <f t="shared" si="20"/>
        <v>0</v>
      </c>
      <c r="AF85"/>
      <c r="AG85"/>
    </row>
    <row r="86" spans="2:33" x14ac:dyDescent="0.2">
      <c r="B86" s="15"/>
      <c r="D86" s="60"/>
      <c r="E86" s="61"/>
      <c r="F86" s="60">
        <f t="shared" si="15"/>
        <v>0</v>
      </c>
      <c r="G86" s="62">
        <f t="shared" si="16"/>
        <v>0</v>
      </c>
      <c r="H86" s="62">
        <f t="shared" si="21"/>
        <v>0</v>
      </c>
      <c r="I86" s="62">
        <f>IF(AND(OR(AND(OR(B86="ICE",AND(B86="nzev",D86&gt;2035)),D86&gt;0),B86="ZEV",AND(B86="nzev",D86&lt;=2035)),E86&lt;&gt;BL),VLOOKUP(E86,Selection!$C$2:$D$11,2,FALSE),0)</f>
        <v>0</v>
      </c>
      <c r="K86" s="18">
        <f t="shared" si="17"/>
        <v>0</v>
      </c>
      <c r="L86" s="34">
        <f t="shared" si="22"/>
        <v>0</v>
      </c>
      <c r="M86" s="17">
        <f t="shared" si="18"/>
        <v>0</v>
      </c>
      <c r="N86" s="33">
        <f t="shared" si="19"/>
        <v>0</v>
      </c>
      <c r="O86" s="17">
        <f t="shared" si="20"/>
        <v>0</v>
      </c>
      <c r="AF86"/>
      <c r="AG86"/>
    </row>
    <row r="87" spans="2:33" x14ac:dyDescent="0.2">
      <c r="B87" s="15"/>
      <c r="D87" s="60"/>
      <c r="E87" s="61"/>
      <c r="F87" s="60">
        <f t="shared" si="15"/>
        <v>0</v>
      </c>
      <c r="G87" s="62">
        <f t="shared" si="16"/>
        <v>0</v>
      </c>
      <c r="H87" s="62">
        <f t="shared" si="21"/>
        <v>0</v>
      </c>
      <c r="I87" s="62">
        <f>IF(AND(OR(AND(OR(B87="ICE",AND(B87="nzev",D87&gt;2035)),D87&gt;0),B87="ZEV",AND(B87="nzev",D87&lt;=2035)),E87&lt;&gt;BL),VLOOKUP(E87,Selection!$C$2:$D$11,2,FALSE),0)</f>
        <v>0</v>
      </c>
      <c r="K87" s="18">
        <f t="shared" si="17"/>
        <v>0</v>
      </c>
      <c r="L87" s="34">
        <f t="shared" si="22"/>
        <v>0</v>
      </c>
      <c r="M87" s="17">
        <f t="shared" si="18"/>
        <v>0</v>
      </c>
      <c r="N87" s="33">
        <f t="shared" si="19"/>
        <v>0</v>
      </c>
      <c r="O87" s="17">
        <f t="shared" si="20"/>
        <v>0</v>
      </c>
      <c r="AF87"/>
      <c r="AG87"/>
    </row>
    <row r="88" spans="2:33" x14ac:dyDescent="0.2">
      <c r="B88" s="15"/>
      <c r="D88" s="60"/>
      <c r="E88" s="61"/>
      <c r="F88" s="60">
        <f t="shared" si="15"/>
        <v>0</v>
      </c>
      <c r="G88" s="62">
        <f t="shared" si="16"/>
        <v>0</v>
      </c>
      <c r="H88" s="62">
        <f t="shared" si="21"/>
        <v>0</v>
      </c>
      <c r="I88" s="62">
        <f>IF(AND(OR(AND(OR(B88="ICE",AND(B88="nzev",D88&gt;2035)),D88&gt;0),B88="ZEV",AND(B88="nzev",D88&lt;=2035)),E88&lt;&gt;BL),VLOOKUP(E88,Selection!$C$2:$D$11,2,FALSE),0)</f>
        <v>0</v>
      </c>
      <c r="K88" s="18">
        <f t="shared" si="17"/>
        <v>0</v>
      </c>
      <c r="L88" s="34">
        <f t="shared" si="22"/>
        <v>0</v>
      </c>
      <c r="M88" s="17">
        <f t="shared" si="18"/>
        <v>0</v>
      </c>
      <c r="N88" s="33">
        <f t="shared" si="19"/>
        <v>0</v>
      </c>
      <c r="O88" s="17">
        <f t="shared" si="20"/>
        <v>0</v>
      </c>
      <c r="AF88"/>
      <c r="AG88"/>
    </row>
    <row r="89" spans="2:33" x14ac:dyDescent="0.2">
      <c r="B89" s="15"/>
      <c r="D89" s="60"/>
      <c r="E89" s="61"/>
      <c r="F89" s="60">
        <f t="shared" si="15"/>
        <v>0</v>
      </c>
      <c r="G89" s="62">
        <f t="shared" si="16"/>
        <v>0</v>
      </c>
      <c r="H89" s="62">
        <f t="shared" si="21"/>
        <v>0</v>
      </c>
      <c r="I89" s="62">
        <f>IF(AND(OR(AND(OR(B89="ICE",AND(B89="nzev",D89&gt;2035)),D89&gt;0),B89="ZEV",AND(B89="nzev",D89&lt;=2035)),E89&lt;&gt;BL),VLOOKUP(E89,Selection!$C$2:$D$11,2,FALSE),0)</f>
        <v>0</v>
      </c>
      <c r="K89" s="18">
        <f t="shared" si="17"/>
        <v>0</v>
      </c>
      <c r="L89" s="34">
        <f t="shared" si="22"/>
        <v>0</v>
      </c>
      <c r="M89" s="17">
        <f t="shared" si="18"/>
        <v>0</v>
      </c>
      <c r="N89" s="33">
        <f t="shared" si="19"/>
        <v>0</v>
      </c>
      <c r="O89" s="17">
        <f t="shared" si="20"/>
        <v>0</v>
      </c>
      <c r="AF89"/>
      <c r="AG89"/>
    </row>
    <row r="90" spans="2:33" x14ac:dyDescent="0.2">
      <c r="B90" s="15"/>
      <c r="D90" s="60"/>
      <c r="E90" s="61"/>
      <c r="F90" s="60">
        <f t="shared" si="15"/>
        <v>0</v>
      </c>
      <c r="G90" s="62">
        <f t="shared" si="16"/>
        <v>0</v>
      </c>
      <c r="H90" s="62">
        <f t="shared" si="21"/>
        <v>0</v>
      </c>
      <c r="I90" s="62">
        <f>IF(AND(OR(AND(OR(B90="ICE",AND(B90="nzev",D90&gt;2035)),D90&gt;0),B90="ZEV",AND(B90="nzev",D90&lt;=2035)),E90&lt;&gt;BL),VLOOKUP(E90,Selection!$C$2:$D$11,2,FALSE),0)</f>
        <v>0</v>
      </c>
      <c r="K90" s="18">
        <f t="shared" si="17"/>
        <v>0</v>
      </c>
      <c r="L90" s="34">
        <f t="shared" si="22"/>
        <v>0</v>
      </c>
      <c r="M90" s="17">
        <f t="shared" si="18"/>
        <v>0</v>
      </c>
      <c r="N90" s="33">
        <f t="shared" si="19"/>
        <v>0</v>
      </c>
      <c r="O90" s="17">
        <f t="shared" si="20"/>
        <v>0</v>
      </c>
      <c r="AF90"/>
      <c r="AG90"/>
    </row>
    <row r="91" spans="2:33" x14ac:dyDescent="0.2">
      <c r="B91" s="15"/>
      <c r="D91" s="60"/>
      <c r="E91" s="61"/>
      <c r="F91" s="60">
        <f t="shared" si="15"/>
        <v>0</v>
      </c>
      <c r="G91" s="62">
        <f t="shared" si="16"/>
        <v>0</v>
      </c>
      <c r="H91" s="62">
        <f t="shared" si="21"/>
        <v>0</v>
      </c>
      <c r="I91" s="62">
        <f>IF(AND(OR(AND(OR(B91="ICE",AND(B91="nzev",D91&gt;2035)),D91&gt;0),B91="ZEV",AND(B91="nzev",D91&lt;=2035)),E91&lt;&gt;BL),VLOOKUP(E91,Selection!$C$2:$D$11,2,FALSE),0)</f>
        <v>0</v>
      </c>
      <c r="K91" s="18">
        <f t="shared" si="17"/>
        <v>0</v>
      </c>
      <c r="L91" s="34">
        <f t="shared" si="22"/>
        <v>0</v>
      </c>
      <c r="M91" s="17">
        <f t="shared" si="18"/>
        <v>0</v>
      </c>
      <c r="N91" s="33">
        <f t="shared" si="19"/>
        <v>0</v>
      </c>
      <c r="O91" s="17">
        <f t="shared" si="20"/>
        <v>0</v>
      </c>
      <c r="AF91"/>
      <c r="AG91"/>
    </row>
    <row r="92" spans="2:33" x14ac:dyDescent="0.2">
      <c r="B92" s="15"/>
      <c r="D92" s="60"/>
      <c r="E92" s="61"/>
      <c r="F92" s="60">
        <f t="shared" si="15"/>
        <v>0</v>
      </c>
      <c r="G92" s="62">
        <f t="shared" si="16"/>
        <v>0</v>
      </c>
      <c r="H92" s="62">
        <f t="shared" si="21"/>
        <v>0</v>
      </c>
      <c r="I92" s="62">
        <f>IF(AND(OR(AND(OR(B92="ICE",AND(B92="nzev",D92&gt;2035)),D92&gt;0),B92="ZEV",AND(B92="nzev",D92&lt;=2035)),E92&lt;&gt;BL),VLOOKUP(E92,Selection!$C$2:$D$11,2,FALSE),0)</f>
        <v>0</v>
      </c>
      <c r="K92" s="18">
        <f t="shared" si="17"/>
        <v>0</v>
      </c>
      <c r="L92" s="34">
        <f t="shared" si="22"/>
        <v>0</v>
      </c>
      <c r="M92" s="17">
        <f t="shared" si="18"/>
        <v>0</v>
      </c>
      <c r="N92" s="33">
        <f t="shared" si="19"/>
        <v>0</v>
      </c>
      <c r="O92" s="17">
        <f t="shared" si="20"/>
        <v>0</v>
      </c>
      <c r="AF92"/>
      <c r="AG92"/>
    </row>
    <row r="93" spans="2:33" x14ac:dyDescent="0.2">
      <c r="B93" s="15"/>
      <c r="D93" s="60"/>
      <c r="E93" s="61"/>
      <c r="F93" s="60">
        <f t="shared" si="15"/>
        <v>0</v>
      </c>
      <c r="G93" s="62">
        <f t="shared" si="16"/>
        <v>0</v>
      </c>
      <c r="H93" s="62">
        <f t="shared" si="21"/>
        <v>0</v>
      </c>
      <c r="I93" s="62">
        <f>IF(AND(OR(AND(OR(B93="ICE",AND(B93="nzev",D93&gt;2035)),D93&gt;0),B93="ZEV",AND(B93="nzev",D93&lt;=2035)),E93&lt;&gt;BL),VLOOKUP(E93,Selection!$C$2:$D$11,2,FALSE),0)</f>
        <v>0</v>
      </c>
      <c r="K93" s="18">
        <f t="shared" si="17"/>
        <v>0</v>
      </c>
      <c r="L93" s="34">
        <f t="shared" si="22"/>
        <v>0</v>
      </c>
      <c r="M93" s="17">
        <f t="shared" si="18"/>
        <v>0</v>
      </c>
      <c r="N93" s="33">
        <f t="shared" si="19"/>
        <v>0</v>
      </c>
      <c r="O93" s="17">
        <f t="shared" si="20"/>
        <v>0</v>
      </c>
      <c r="AF93"/>
      <c r="AG93"/>
    </row>
    <row r="94" spans="2:33" x14ac:dyDescent="0.2">
      <c r="B94" s="15"/>
      <c r="D94" s="60"/>
      <c r="E94" s="61"/>
      <c r="F94" s="60">
        <f t="shared" si="15"/>
        <v>0</v>
      </c>
      <c r="G94" s="62">
        <f t="shared" si="16"/>
        <v>0</v>
      </c>
      <c r="H94" s="62">
        <f t="shared" si="21"/>
        <v>0</v>
      </c>
      <c r="I94" s="62">
        <f>IF(AND(OR(AND(OR(B94="ICE",AND(B94="nzev",D94&gt;2035)),D94&gt;0),B94="ZEV",AND(B94="nzev",D94&lt;=2035)),E94&lt;&gt;BL),VLOOKUP(E94,Selection!$C$2:$D$11,2,FALSE),0)</f>
        <v>0</v>
      </c>
      <c r="K94" s="18">
        <f t="shared" si="17"/>
        <v>0</v>
      </c>
      <c r="L94" s="34">
        <f t="shared" si="22"/>
        <v>0</v>
      </c>
      <c r="M94" s="17">
        <f t="shared" si="18"/>
        <v>0</v>
      </c>
      <c r="N94" s="33">
        <f t="shared" si="19"/>
        <v>0</v>
      </c>
      <c r="O94" s="17">
        <f t="shared" si="20"/>
        <v>0</v>
      </c>
      <c r="AF94"/>
      <c r="AG94"/>
    </row>
    <row r="95" spans="2:33" x14ac:dyDescent="0.2">
      <c r="B95" s="15"/>
      <c r="D95" s="60"/>
      <c r="E95" s="61"/>
      <c r="F95" s="60">
        <f t="shared" si="15"/>
        <v>0</v>
      </c>
      <c r="G95" s="62">
        <f t="shared" si="16"/>
        <v>0</v>
      </c>
      <c r="H95" s="62">
        <f t="shared" si="21"/>
        <v>0</v>
      </c>
      <c r="I95" s="62">
        <f>IF(AND(OR(AND(OR(B95="ICE",AND(B95="nzev",D95&gt;2035)),D95&gt;0),B95="ZEV",AND(B95="nzev",D95&lt;=2035)),E95&lt;&gt;BL),VLOOKUP(E95,Selection!$C$2:$D$11,2,FALSE),0)</f>
        <v>0</v>
      </c>
      <c r="K95" s="18">
        <f t="shared" si="17"/>
        <v>0</v>
      </c>
      <c r="L95" s="34">
        <f t="shared" si="22"/>
        <v>0</v>
      </c>
      <c r="M95" s="17">
        <f t="shared" si="18"/>
        <v>0</v>
      </c>
      <c r="N95" s="33">
        <f t="shared" si="19"/>
        <v>0</v>
      </c>
      <c r="O95" s="17">
        <f t="shared" si="20"/>
        <v>0</v>
      </c>
      <c r="AF95"/>
      <c r="AG95"/>
    </row>
    <row r="96" spans="2:33" x14ac:dyDescent="0.2">
      <c r="B96" s="15"/>
      <c r="D96" s="60"/>
      <c r="E96" s="61"/>
      <c r="F96" s="60">
        <f t="shared" si="15"/>
        <v>0</v>
      </c>
      <c r="G96" s="62">
        <f t="shared" si="16"/>
        <v>0</v>
      </c>
      <c r="H96" s="62">
        <f t="shared" si="21"/>
        <v>0</v>
      </c>
      <c r="I96" s="62">
        <f>IF(AND(OR(AND(OR(B96="ICE",AND(B96="nzev",D96&gt;2035)),D96&gt;0),B96="ZEV",AND(B96="nzev",D96&lt;=2035)),E96&lt;&gt;BL),VLOOKUP(E96,Selection!$C$2:$D$11,2,FALSE),0)</f>
        <v>0</v>
      </c>
      <c r="K96" s="18">
        <f t="shared" si="17"/>
        <v>0</v>
      </c>
      <c r="L96" s="34">
        <f t="shared" si="22"/>
        <v>0</v>
      </c>
      <c r="M96" s="17">
        <f t="shared" si="18"/>
        <v>0</v>
      </c>
      <c r="N96" s="33">
        <f t="shared" si="19"/>
        <v>0</v>
      </c>
      <c r="O96" s="17">
        <f t="shared" si="20"/>
        <v>0</v>
      </c>
      <c r="AF96"/>
      <c r="AG96"/>
    </row>
    <row r="97" spans="2:33" x14ac:dyDescent="0.2">
      <c r="B97" s="15"/>
      <c r="D97" s="60"/>
      <c r="E97" s="61"/>
      <c r="F97" s="60">
        <f t="shared" si="15"/>
        <v>0</v>
      </c>
      <c r="G97" s="62">
        <f t="shared" si="16"/>
        <v>0</v>
      </c>
      <c r="H97" s="62">
        <f t="shared" si="21"/>
        <v>0</v>
      </c>
      <c r="I97" s="62">
        <f>IF(AND(OR(AND(OR(B97="ICE",AND(B97="nzev",D97&gt;2035)),D97&gt;0),B97="ZEV",AND(B97="nzev",D97&lt;=2035)),E97&lt;&gt;BL),VLOOKUP(E97,Selection!$C$2:$D$11,2,FALSE),0)</f>
        <v>0</v>
      </c>
      <c r="K97" s="18">
        <f t="shared" si="17"/>
        <v>0</v>
      </c>
      <c r="L97" s="34">
        <f t="shared" si="22"/>
        <v>0</v>
      </c>
      <c r="M97" s="17">
        <f t="shared" si="18"/>
        <v>0</v>
      </c>
      <c r="N97" s="33">
        <f t="shared" si="19"/>
        <v>0</v>
      </c>
      <c r="O97" s="17">
        <f t="shared" si="20"/>
        <v>0</v>
      </c>
      <c r="AF97"/>
      <c r="AG97"/>
    </row>
    <row r="98" spans="2:33" x14ac:dyDescent="0.2">
      <c r="B98" s="15"/>
      <c r="D98" s="60"/>
      <c r="E98" s="61"/>
      <c r="F98" s="60">
        <f t="shared" si="15"/>
        <v>0</v>
      </c>
      <c r="G98" s="62">
        <f t="shared" si="16"/>
        <v>0</v>
      </c>
      <c r="H98" s="62">
        <f t="shared" si="21"/>
        <v>0</v>
      </c>
      <c r="I98" s="62">
        <f>IF(AND(OR(AND(OR(B98="ICE",AND(B98="nzev",D98&gt;2035)),D98&gt;0),B98="ZEV",AND(B98="nzev",D98&lt;=2035)),E98&lt;&gt;BL),VLOOKUP(E98,Selection!$C$2:$D$11,2,FALSE),0)</f>
        <v>0</v>
      </c>
      <c r="K98" s="18">
        <f t="shared" si="17"/>
        <v>0</v>
      </c>
      <c r="L98" s="34">
        <f t="shared" si="22"/>
        <v>0</v>
      </c>
      <c r="M98" s="17">
        <f t="shared" si="18"/>
        <v>0</v>
      </c>
      <c r="N98" s="33">
        <f t="shared" si="19"/>
        <v>0</v>
      </c>
      <c r="O98" s="17">
        <f t="shared" si="20"/>
        <v>0</v>
      </c>
      <c r="AF98"/>
      <c r="AG98"/>
    </row>
    <row r="99" spans="2:33" x14ac:dyDescent="0.2">
      <c r="B99" s="15"/>
      <c r="D99" s="60"/>
      <c r="E99" s="61"/>
      <c r="F99" s="60">
        <f t="shared" si="15"/>
        <v>0</v>
      </c>
      <c r="G99" s="62">
        <f t="shared" si="16"/>
        <v>0</v>
      </c>
      <c r="H99" s="62">
        <f t="shared" si="21"/>
        <v>0</v>
      </c>
      <c r="I99" s="62">
        <f>IF(AND(OR(AND(OR(B99="ICE",AND(B99="nzev",D99&gt;2035)),D99&gt;0),B99="ZEV",AND(B99="nzev",D99&lt;=2035)),E99&lt;&gt;BL),VLOOKUP(E99,Selection!$C$2:$D$11,2,FALSE),0)</f>
        <v>0</v>
      </c>
      <c r="K99" s="18">
        <f t="shared" si="17"/>
        <v>0</v>
      </c>
      <c r="L99" s="34">
        <f t="shared" si="22"/>
        <v>0</v>
      </c>
      <c r="M99" s="17">
        <f t="shared" si="18"/>
        <v>0</v>
      </c>
      <c r="N99" s="33">
        <f t="shared" si="19"/>
        <v>0</v>
      </c>
      <c r="O99" s="17">
        <f t="shared" si="20"/>
        <v>0</v>
      </c>
      <c r="AF99"/>
      <c r="AG99"/>
    </row>
    <row r="100" spans="2:33" x14ac:dyDescent="0.2">
      <c r="B100" s="15"/>
      <c r="D100" s="60"/>
      <c r="E100" s="61"/>
      <c r="F100" s="60">
        <f t="shared" si="15"/>
        <v>0</v>
      </c>
      <c r="G100" s="62">
        <f t="shared" si="16"/>
        <v>0</v>
      </c>
      <c r="H100" s="62">
        <f t="shared" si="21"/>
        <v>0</v>
      </c>
      <c r="I100" s="62">
        <f>IF(AND(OR(AND(OR(B100="ICE",AND(B100="nzev",D100&gt;2035)),D100&gt;0),B100="ZEV",AND(B100="nzev",D100&lt;=2035)),E100&lt;&gt;BL),VLOOKUP(E100,Selection!$C$2:$D$11,2,FALSE),0)</f>
        <v>0</v>
      </c>
      <c r="K100" s="18">
        <f t="shared" si="17"/>
        <v>0</v>
      </c>
      <c r="L100" s="34">
        <f t="shared" si="22"/>
        <v>0</v>
      </c>
      <c r="M100" s="17">
        <f t="shared" si="18"/>
        <v>0</v>
      </c>
      <c r="N100" s="33">
        <f t="shared" si="19"/>
        <v>0</v>
      </c>
      <c r="O100" s="17">
        <f t="shared" si="20"/>
        <v>0</v>
      </c>
      <c r="AE100" s="18"/>
      <c r="AG100"/>
    </row>
    <row r="101" spans="2:33" x14ac:dyDescent="0.2">
      <c r="B101" s="15"/>
      <c r="D101" s="60"/>
      <c r="E101" s="61"/>
      <c r="F101" s="60">
        <f t="shared" si="15"/>
        <v>0</v>
      </c>
      <c r="G101" s="62">
        <f t="shared" si="16"/>
        <v>0</v>
      </c>
      <c r="H101" s="62">
        <f t="shared" si="21"/>
        <v>0</v>
      </c>
      <c r="I101" s="62">
        <f>IF(AND(OR(AND(OR(B101="ICE",AND(B101="nzev",D101&gt;2035)),D101&gt;0),B101="ZEV",AND(B101="nzev",D101&lt;=2035)),E101&lt;&gt;BL),VLOOKUP(E101,Selection!$C$2:$D$11,2,FALSE),0)</f>
        <v>0</v>
      </c>
      <c r="K101" s="18">
        <f t="shared" si="17"/>
        <v>0</v>
      </c>
      <c r="L101" s="34">
        <f t="shared" si="22"/>
        <v>0</v>
      </c>
      <c r="M101" s="17">
        <f t="shared" si="18"/>
        <v>0</v>
      </c>
      <c r="N101" s="33">
        <f t="shared" si="19"/>
        <v>0</v>
      </c>
      <c r="O101" s="17">
        <f t="shared" si="20"/>
        <v>0</v>
      </c>
      <c r="AE101" s="18"/>
      <c r="AG101"/>
    </row>
    <row r="102" spans="2:33" x14ac:dyDescent="0.2">
      <c r="B102" s="15"/>
      <c r="D102" s="60"/>
      <c r="E102" s="61"/>
      <c r="F102" s="60">
        <f t="shared" si="15"/>
        <v>0</v>
      </c>
      <c r="G102" s="62">
        <f t="shared" si="16"/>
        <v>0</v>
      </c>
      <c r="H102" s="62">
        <f t="shared" si="21"/>
        <v>0</v>
      </c>
      <c r="I102" s="62">
        <f>IF(AND(OR(AND(OR(B102="ICE",AND(B102="nzev",D102&gt;2035)),D102&gt;0),B102="ZEV",AND(B102="nzev",D102&lt;=2035)),E102&lt;&gt;BL),VLOOKUP(E102,Selection!$C$2:$D$11,2,FALSE),0)</f>
        <v>0</v>
      </c>
      <c r="K102" s="18">
        <f t="shared" si="17"/>
        <v>0</v>
      </c>
      <c r="L102" s="34">
        <f t="shared" si="22"/>
        <v>0</v>
      </c>
      <c r="M102" s="17">
        <f t="shared" si="18"/>
        <v>0</v>
      </c>
      <c r="N102" s="33">
        <f t="shared" si="19"/>
        <v>0</v>
      </c>
      <c r="O102" s="17">
        <f t="shared" si="20"/>
        <v>0</v>
      </c>
      <c r="AE102" s="18"/>
      <c r="AG102"/>
    </row>
    <row r="103" spans="2:33" x14ac:dyDescent="0.2">
      <c r="B103" s="15"/>
      <c r="D103" s="60"/>
      <c r="E103" s="61"/>
      <c r="F103" s="60">
        <f t="shared" si="15"/>
        <v>0</v>
      </c>
      <c r="G103" s="62">
        <f t="shared" si="16"/>
        <v>0</v>
      </c>
      <c r="H103" s="62">
        <f t="shared" si="21"/>
        <v>0</v>
      </c>
      <c r="I103" s="62">
        <f>IF(AND(OR(AND(OR(B103="ICE",AND(B103="nzev",D103&gt;2035)),D103&gt;0),B103="ZEV",AND(B103="nzev",D103&lt;=2035)),E103&lt;&gt;BL),VLOOKUP(E103,Selection!$C$2:$D$11,2,FALSE),0)</f>
        <v>0</v>
      </c>
      <c r="K103" s="18">
        <f t="shared" si="17"/>
        <v>0</v>
      </c>
      <c r="L103" s="34">
        <f t="shared" si="22"/>
        <v>0</v>
      </c>
      <c r="M103" s="17">
        <f t="shared" si="18"/>
        <v>0</v>
      </c>
      <c r="N103" s="33">
        <f t="shared" si="19"/>
        <v>0</v>
      </c>
      <c r="O103" s="17">
        <f t="shared" si="20"/>
        <v>0</v>
      </c>
      <c r="AE103" s="18"/>
      <c r="AG103"/>
    </row>
    <row r="104" spans="2:33" x14ac:dyDescent="0.2">
      <c r="B104" s="15"/>
      <c r="D104" s="60"/>
      <c r="E104" s="61"/>
      <c r="F104" s="60">
        <f t="shared" si="15"/>
        <v>0</v>
      </c>
      <c r="G104" s="62">
        <f t="shared" si="16"/>
        <v>0</v>
      </c>
      <c r="H104" s="62">
        <f t="shared" si="21"/>
        <v>0</v>
      </c>
      <c r="I104" s="62">
        <f>IF(AND(OR(AND(OR(B104="ICE",AND(B104="nzev",D104&gt;2035)),D104&gt;0),B104="ZEV",AND(B104="nzev",D104&lt;=2035)),E104&lt;&gt;BL),VLOOKUP(E104,Selection!$C$2:$D$11,2,FALSE),0)</f>
        <v>0</v>
      </c>
      <c r="K104" s="18">
        <f t="shared" si="17"/>
        <v>0</v>
      </c>
      <c r="L104" s="34">
        <f t="shared" si="22"/>
        <v>0</v>
      </c>
      <c r="M104" s="17">
        <f t="shared" si="18"/>
        <v>0</v>
      </c>
      <c r="N104" s="33">
        <f t="shared" si="19"/>
        <v>0</v>
      </c>
      <c r="O104" s="17">
        <f t="shared" si="20"/>
        <v>0</v>
      </c>
      <c r="AE104" s="18"/>
      <c r="AG104"/>
    </row>
    <row r="105" spans="2:33" x14ac:dyDescent="0.2">
      <c r="B105" s="15"/>
      <c r="D105" s="60"/>
      <c r="E105" s="61"/>
      <c r="F105" s="60">
        <f t="shared" si="15"/>
        <v>0</v>
      </c>
      <c r="G105" s="62">
        <f t="shared" si="16"/>
        <v>0</v>
      </c>
      <c r="H105" s="62">
        <f t="shared" si="21"/>
        <v>0</v>
      </c>
      <c r="I105" s="62">
        <f>IF(AND(OR(AND(OR(B105="ICE",AND(B105="nzev",D105&gt;2035)),D105&gt;0),B105="ZEV",AND(B105="nzev",D105&lt;=2035)),E105&lt;&gt;BL),VLOOKUP(E105,Selection!$C$2:$D$11,2,FALSE),0)</f>
        <v>0</v>
      </c>
      <c r="K105" s="18">
        <f t="shared" si="17"/>
        <v>0</v>
      </c>
      <c r="L105" s="34">
        <f t="shared" si="22"/>
        <v>0</v>
      </c>
      <c r="M105" s="17">
        <f t="shared" si="18"/>
        <v>0</v>
      </c>
      <c r="N105" s="33">
        <f t="shared" si="19"/>
        <v>0</v>
      </c>
      <c r="O105" s="17">
        <f t="shared" si="20"/>
        <v>0</v>
      </c>
      <c r="AE105" s="18"/>
      <c r="AG105"/>
    </row>
    <row r="106" spans="2:33" x14ac:dyDescent="0.2">
      <c r="B106" s="15"/>
      <c r="D106" s="60"/>
      <c r="E106" s="61"/>
      <c r="F106" s="60">
        <f t="shared" si="15"/>
        <v>0</v>
      </c>
      <c r="G106" s="62">
        <f t="shared" si="16"/>
        <v>0</v>
      </c>
      <c r="H106" s="62">
        <f t="shared" si="21"/>
        <v>0</v>
      </c>
      <c r="I106" s="62">
        <f>IF(AND(OR(AND(OR(B106="ICE",AND(B106="nzev",D106&gt;2035)),D106&gt;0),B106="ZEV",AND(B106="nzev",D106&lt;=2035)),E106&lt;&gt;BL),VLOOKUP(E106,Selection!$C$2:$D$11,2,FALSE),0)</f>
        <v>0</v>
      </c>
      <c r="K106" s="18">
        <f t="shared" si="17"/>
        <v>0</v>
      </c>
      <c r="L106" s="34">
        <f t="shared" si="22"/>
        <v>0</v>
      </c>
      <c r="M106" s="17">
        <f t="shared" si="18"/>
        <v>0</v>
      </c>
      <c r="N106" s="33">
        <f t="shared" si="19"/>
        <v>0</v>
      </c>
      <c r="O106" s="17">
        <f t="shared" si="20"/>
        <v>0</v>
      </c>
      <c r="AE106" s="18"/>
      <c r="AG106"/>
    </row>
    <row r="107" spans="2:33" x14ac:dyDescent="0.2">
      <c r="B107" s="15"/>
      <c r="D107" s="60"/>
      <c r="E107" s="61"/>
      <c r="F107" s="60">
        <f t="shared" si="15"/>
        <v>0</v>
      </c>
      <c r="G107" s="62">
        <f t="shared" si="16"/>
        <v>0</v>
      </c>
      <c r="H107" s="62">
        <f t="shared" si="21"/>
        <v>0</v>
      </c>
      <c r="I107" s="62">
        <f>IF(AND(OR(AND(OR(B107="ICE",AND(B107="nzev",D107&gt;2035)),D107&gt;0),B107="ZEV",AND(B107="nzev",D107&lt;=2035)),E107&lt;&gt;BL),VLOOKUP(E107,Selection!$C$2:$D$11,2,FALSE),0)</f>
        <v>0</v>
      </c>
      <c r="K107" s="18">
        <f t="shared" si="17"/>
        <v>0</v>
      </c>
      <c r="L107" s="34">
        <f t="shared" si="22"/>
        <v>0</v>
      </c>
      <c r="M107" s="17">
        <f t="shared" si="18"/>
        <v>0</v>
      </c>
      <c r="N107" s="33">
        <f t="shared" si="19"/>
        <v>0</v>
      </c>
      <c r="O107" s="17">
        <f t="shared" si="20"/>
        <v>0</v>
      </c>
      <c r="AE107" s="18"/>
      <c r="AG107"/>
    </row>
    <row r="108" spans="2:33" x14ac:dyDescent="0.2">
      <c r="B108" s="15"/>
      <c r="D108" s="60"/>
      <c r="E108" s="61"/>
      <c r="F108" s="60">
        <f t="shared" si="15"/>
        <v>0</v>
      </c>
      <c r="G108" s="62">
        <f t="shared" si="16"/>
        <v>0</v>
      </c>
      <c r="H108" s="62">
        <f t="shared" si="21"/>
        <v>0</v>
      </c>
      <c r="I108" s="62">
        <f>IF(AND(OR(AND(OR(B108="ICE",AND(B108="nzev",D108&gt;2035)),D108&gt;0),B108="ZEV",AND(B108="nzev",D108&lt;=2035)),E108&lt;&gt;BL),VLOOKUP(E108,Selection!$C$2:$D$11,2,FALSE),0)</f>
        <v>0</v>
      </c>
      <c r="K108" s="18">
        <f t="shared" si="17"/>
        <v>0</v>
      </c>
      <c r="L108" s="34">
        <f t="shared" si="22"/>
        <v>0</v>
      </c>
      <c r="M108" s="17">
        <f t="shared" si="18"/>
        <v>0</v>
      </c>
      <c r="N108" s="33">
        <f t="shared" si="19"/>
        <v>0</v>
      </c>
      <c r="O108" s="17">
        <f t="shared" si="20"/>
        <v>0</v>
      </c>
      <c r="AE108" s="18"/>
      <c r="AG108"/>
    </row>
    <row r="109" spans="2:33" x14ac:dyDescent="0.2">
      <c r="B109" s="15"/>
      <c r="D109" s="60"/>
      <c r="E109" s="61"/>
      <c r="F109" s="60">
        <f t="shared" si="15"/>
        <v>0</v>
      </c>
      <c r="G109" s="62">
        <f t="shared" si="16"/>
        <v>0</v>
      </c>
      <c r="H109" s="62">
        <f t="shared" si="21"/>
        <v>0</v>
      </c>
      <c r="I109" s="62">
        <f>IF(AND(OR(AND(OR(B109="ICE",AND(B109="nzev",D109&gt;2035)),D109&gt;0),B109="ZEV",AND(B109="nzev",D109&lt;=2035)),E109&lt;&gt;BL),VLOOKUP(E109,Selection!$C$2:$D$11,2,FALSE),0)</f>
        <v>0</v>
      </c>
      <c r="K109" s="18">
        <f t="shared" si="17"/>
        <v>0</v>
      </c>
      <c r="L109" s="34">
        <f t="shared" si="22"/>
        <v>0</v>
      </c>
      <c r="M109" s="17">
        <f t="shared" si="18"/>
        <v>0</v>
      </c>
      <c r="N109" s="33">
        <f t="shared" si="19"/>
        <v>0</v>
      </c>
      <c r="O109" s="17">
        <f t="shared" si="20"/>
        <v>0</v>
      </c>
      <c r="AE109" s="18"/>
      <c r="AG109"/>
    </row>
    <row r="110" spans="2:33" x14ac:dyDescent="0.2">
      <c r="B110" s="15"/>
      <c r="D110" s="60"/>
      <c r="E110" s="61"/>
      <c r="F110" s="60">
        <f t="shared" si="15"/>
        <v>0</v>
      </c>
      <c r="G110" s="62">
        <f t="shared" si="16"/>
        <v>0</v>
      </c>
      <c r="H110" s="62">
        <f t="shared" si="21"/>
        <v>0</v>
      </c>
      <c r="I110" s="62">
        <f>IF(AND(OR(AND(OR(B110="ICE",AND(B110="nzev",D110&gt;2035)),D110&gt;0),B110="ZEV",AND(B110="nzev",D110&lt;=2035)),E110&lt;&gt;BL),VLOOKUP(E110,Selection!$C$2:$D$11,2,FALSE),0)</f>
        <v>0</v>
      </c>
      <c r="K110" s="18">
        <f t="shared" si="17"/>
        <v>0</v>
      </c>
      <c r="L110" s="34">
        <f t="shared" si="22"/>
        <v>0</v>
      </c>
      <c r="M110" s="17">
        <f t="shared" si="18"/>
        <v>0</v>
      </c>
      <c r="N110" s="33">
        <f t="shared" si="19"/>
        <v>0</v>
      </c>
      <c r="O110" s="17">
        <f t="shared" si="20"/>
        <v>0</v>
      </c>
      <c r="AE110" s="18"/>
      <c r="AG110"/>
    </row>
    <row r="111" spans="2:33" x14ac:dyDescent="0.2">
      <c r="B111" s="15"/>
      <c r="D111" s="60"/>
      <c r="E111" s="61"/>
      <c r="F111" s="60">
        <f t="shared" si="15"/>
        <v>0</v>
      </c>
      <c r="G111" s="62">
        <f t="shared" si="16"/>
        <v>0</v>
      </c>
      <c r="H111" s="62">
        <f t="shared" si="21"/>
        <v>0</v>
      </c>
      <c r="I111" s="62">
        <f>IF(AND(OR(AND(OR(B111="ICE",AND(B111="nzev",D111&gt;2035)),D111&gt;0),B111="ZEV",AND(B111="nzev",D111&lt;=2035)),E111&lt;&gt;BL),VLOOKUP(E111,Selection!$C$2:$D$11,2,FALSE),0)</f>
        <v>0</v>
      </c>
      <c r="K111" s="18">
        <f t="shared" si="17"/>
        <v>0</v>
      </c>
      <c r="L111" s="34">
        <f t="shared" si="22"/>
        <v>0</v>
      </c>
      <c r="M111" s="17">
        <f t="shared" si="18"/>
        <v>0</v>
      </c>
      <c r="N111" s="33">
        <f t="shared" si="19"/>
        <v>0</v>
      </c>
      <c r="O111" s="17">
        <f t="shared" si="20"/>
        <v>0</v>
      </c>
      <c r="AE111" s="18"/>
      <c r="AG111"/>
    </row>
    <row r="112" spans="2:33" x14ac:dyDescent="0.2">
      <c r="B112" s="15"/>
      <c r="D112" s="60"/>
      <c r="E112" s="61"/>
      <c r="F112" s="60">
        <f t="shared" si="15"/>
        <v>0</v>
      </c>
      <c r="G112" s="62">
        <f t="shared" si="16"/>
        <v>0</v>
      </c>
      <c r="H112" s="62">
        <f t="shared" si="21"/>
        <v>0</v>
      </c>
      <c r="I112" s="62">
        <f>IF(AND(OR(AND(OR(B112="ICE",AND(B112="nzev",D112&gt;2035)),D112&gt;0),B112="ZEV",AND(B112="nzev",D112&lt;=2035)),E112&lt;&gt;BL),VLOOKUP(E112,Selection!$C$2:$D$11,2,FALSE),0)</f>
        <v>0</v>
      </c>
      <c r="K112" s="18">
        <f t="shared" si="17"/>
        <v>0</v>
      </c>
      <c r="L112" s="34">
        <f t="shared" si="22"/>
        <v>0</v>
      </c>
      <c r="M112" s="17">
        <f t="shared" si="18"/>
        <v>0</v>
      </c>
      <c r="N112" s="33">
        <f t="shared" si="19"/>
        <v>0</v>
      </c>
      <c r="O112" s="17">
        <f t="shared" si="20"/>
        <v>0</v>
      </c>
      <c r="AE112" s="18"/>
      <c r="AG112"/>
    </row>
    <row r="113" spans="2:33" x14ac:dyDescent="0.2">
      <c r="B113" s="15"/>
      <c r="D113" s="60"/>
      <c r="E113" s="61"/>
      <c r="F113" s="60">
        <f t="shared" si="15"/>
        <v>0</v>
      </c>
      <c r="G113" s="62">
        <f t="shared" si="16"/>
        <v>0</v>
      </c>
      <c r="H113" s="62">
        <f t="shared" si="21"/>
        <v>0</v>
      </c>
      <c r="I113" s="62">
        <f>IF(AND(OR(AND(OR(B113="ICE",AND(B113="nzev",D113&gt;2035)),D113&gt;0),B113="ZEV",AND(B113="nzev",D113&lt;=2035)),E113&lt;&gt;BL),VLOOKUP(E113,Selection!$C$2:$D$11,2,FALSE),0)</f>
        <v>0</v>
      </c>
      <c r="K113" s="18">
        <f t="shared" si="17"/>
        <v>0</v>
      </c>
      <c r="L113" s="34">
        <f t="shared" si="22"/>
        <v>0</v>
      </c>
      <c r="M113" s="17">
        <f t="shared" si="18"/>
        <v>0</v>
      </c>
      <c r="N113" s="33">
        <f t="shared" si="19"/>
        <v>0</v>
      </c>
      <c r="O113" s="17">
        <f t="shared" si="20"/>
        <v>0</v>
      </c>
      <c r="AE113" s="18"/>
      <c r="AG113"/>
    </row>
    <row r="114" spans="2:33" x14ac:dyDescent="0.2">
      <c r="B114" s="15"/>
      <c r="D114" s="60"/>
      <c r="E114" s="61"/>
      <c r="F114" s="60">
        <f t="shared" si="15"/>
        <v>0</v>
      </c>
      <c r="G114" s="62">
        <f t="shared" si="16"/>
        <v>0</v>
      </c>
      <c r="H114" s="62">
        <f t="shared" si="21"/>
        <v>0</v>
      </c>
      <c r="I114" s="62">
        <f>IF(AND(OR(AND(OR(B114="ICE",AND(B114="nzev",D114&gt;2035)),D114&gt;0),B114="ZEV",AND(B114="nzev",D114&lt;=2035)),E114&lt;&gt;BL),VLOOKUP(E114,Selection!$C$2:$D$11,2,FALSE),0)</f>
        <v>0</v>
      </c>
      <c r="K114" s="18">
        <f t="shared" si="17"/>
        <v>0</v>
      </c>
      <c r="L114" s="34">
        <f t="shared" si="22"/>
        <v>0</v>
      </c>
      <c r="M114" s="17">
        <f t="shared" si="18"/>
        <v>0</v>
      </c>
      <c r="N114" s="33">
        <f t="shared" si="19"/>
        <v>0</v>
      </c>
      <c r="O114" s="17">
        <f t="shared" si="20"/>
        <v>0</v>
      </c>
      <c r="AE114" s="18"/>
      <c r="AG114"/>
    </row>
    <row r="115" spans="2:33" x14ac:dyDescent="0.2">
      <c r="B115" s="15"/>
      <c r="D115" s="60"/>
      <c r="E115" s="61"/>
      <c r="F115" s="60">
        <f t="shared" si="15"/>
        <v>0</v>
      </c>
      <c r="G115" s="62">
        <f t="shared" si="16"/>
        <v>0</v>
      </c>
      <c r="H115" s="62">
        <f t="shared" si="21"/>
        <v>0</v>
      </c>
      <c r="I115" s="62">
        <f>IF(AND(OR(AND(OR(B115="ICE",AND(B115="nzev",D115&gt;2035)),D115&gt;0),B115="ZEV",AND(B115="nzev",D115&lt;=2035)),E115&lt;&gt;BL),VLOOKUP(E115,Selection!$C$2:$D$11,2,FALSE),0)</f>
        <v>0</v>
      </c>
      <c r="K115" s="18">
        <f t="shared" si="17"/>
        <v>0</v>
      </c>
      <c r="L115" s="34">
        <f t="shared" si="22"/>
        <v>0</v>
      </c>
      <c r="M115" s="17">
        <f t="shared" si="18"/>
        <v>0</v>
      </c>
      <c r="N115" s="33">
        <f t="shared" si="19"/>
        <v>0</v>
      </c>
      <c r="O115" s="17">
        <f t="shared" si="20"/>
        <v>0</v>
      </c>
      <c r="AE115" s="18"/>
      <c r="AG115"/>
    </row>
    <row r="116" spans="2:33" x14ac:dyDescent="0.2">
      <c r="B116" s="15"/>
      <c r="D116" s="60"/>
      <c r="E116" s="61"/>
      <c r="F116" s="60">
        <f t="shared" si="15"/>
        <v>0</v>
      </c>
      <c r="G116" s="62">
        <f t="shared" si="16"/>
        <v>0</v>
      </c>
      <c r="H116" s="62">
        <f t="shared" si="21"/>
        <v>0</v>
      </c>
      <c r="I116" s="62">
        <f>IF(AND(OR(AND(OR(B116="ICE",AND(B116="nzev",D116&gt;2035)),D116&gt;0),B116="ZEV",AND(B116="nzev",D116&lt;=2035)),E116&lt;&gt;BL),VLOOKUP(E116,Selection!$C$2:$D$11,2,FALSE),0)</f>
        <v>0</v>
      </c>
      <c r="K116" s="18">
        <f t="shared" si="17"/>
        <v>0</v>
      </c>
      <c r="L116" s="34">
        <f t="shared" si="22"/>
        <v>0</v>
      </c>
      <c r="M116" s="17">
        <f t="shared" si="18"/>
        <v>0</v>
      </c>
      <c r="N116" s="33">
        <f t="shared" si="19"/>
        <v>0</v>
      </c>
      <c r="O116" s="17">
        <f t="shared" si="20"/>
        <v>0</v>
      </c>
      <c r="AE116" s="18"/>
      <c r="AG116"/>
    </row>
    <row r="117" spans="2:33" x14ac:dyDescent="0.2">
      <c r="B117" s="15"/>
      <c r="D117" s="60"/>
      <c r="E117" s="61"/>
      <c r="F117" s="60">
        <f t="shared" si="15"/>
        <v>0</v>
      </c>
      <c r="G117" s="62">
        <f t="shared" si="16"/>
        <v>0</v>
      </c>
      <c r="H117" s="62">
        <f t="shared" si="21"/>
        <v>0</v>
      </c>
      <c r="I117" s="62">
        <f>IF(AND(OR(AND(OR(B117="ICE",AND(B117="nzev",D117&gt;2035)),D117&gt;0),B117="ZEV",AND(B117="nzev",D117&lt;=2035)),E117&lt;&gt;BL),VLOOKUP(E117,Selection!$C$2:$D$11,2,FALSE),0)</f>
        <v>0</v>
      </c>
      <c r="K117" s="18">
        <f t="shared" si="17"/>
        <v>0</v>
      </c>
      <c r="L117" s="34">
        <f t="shared" si="22"/>
        <v>0</v>
      </c>
      <c r="M117" s="17">
        <f t="shared" si="18"/>
        <v>0</v>
      </c>
      <c r="N117" s="33">
        <f t="shared" si="19"/>
        <v>0</v>
      </c>
      <c r="O117" s="17">
        <f t="shared" si="20"/>
        <v>0</v>
      </c>
      <c r="AE117" s="18"/>
      <c r="AG117"/>
    </row>
    <row r="118" spans="2:33" x14ac:dyDescent="0.2">
      <c r="B118" s="15"/>
      <c r="D118" s="60"/>
      <c r="E118" s="61"/>
      <c r="F118" s="60">
        <f t="shared" si="15"/>
        <v>0</v>
      </c>
      <c r="G118" s="62">
        <f t="shared" si="16"/>
        <v>0</v>
      </c>
      <c r="H118" s="62">
        <f t="shared" si="21"/>
        <v>0</v>
      </c>
      <c r="I118" s="62">
        <f>IF(AND(OR(AND(OR(B118="ICE",AND(B118="nzev",D118&gt;2035)),D118&gt;0),B118="ZEV",AND(B118="nzev",D118&lt;=2035)),E118&lt;&gt;BL),VLOOKUP(E118,Selection!$C$2:$D$11,2,FALSE),0)</f>
        <v>0</v>
      </c>
      <c r="K118" s="18">
        <f t="shared" si="17"/>
        <v>0</v>
      </c>
      <c r="L118" s="34">
        <f t="shared" si="22"/>
        <v>0</v>
      </c>
      <c r="M118" s="17">
        <f t="shared" si="18"/>
        <v>0</v>
      </c>
      <c r="N118" s="33">
        <f t="shared" si="19"/>
        <v>0</v>
      </c>
      <c r="O118" s="17">
        <f t="shared" si="20"/>
        <v>0</v>
      </c>
      <c r="AE118" s="18"/>
      <c r="AG118"/>
    </row>
    <row r="119" spans="2:33" x14ac:dyDescent="0.2">
      <c r="B119" s="15"/>
      <c r="D119" s="60"/>
      <c r="E119" s="61"/>
      <c r="F119" s="60">
        <f t="shared" si="15"/>
        <v>0</v>
      </c>
      <c r="G119" s="62">
        <f t="shared" si="16"/>
        <v>0</v>
      </c>
      <c r="H119" s="62">
        <f t="shared" si="21"/>
        <v>0</v>
      </c>
      <c r="I119" s="62">
        <f>IF(AND(OR(AND(OR(B119="ICE",AND(B119="nzev",D119&gt;2035)),D119&gt;0),B119="ZEV",AND(B119="nzev",D119&lt;=2035)),E119&lt;&gt;BL),VLOOKUP(E119,Selection!$C$2:$D$11,2,FALSE),0)</f>
        <v>0</v>
      </c>
      <c r="K119" s="18">
        <f t="shared" si="17"/>
        <v>0</v>
      </c>
      <c r="L119" s="34">
        <f t="shared" si="22"/>
        <v>0</v>
      </c>
      <c r="M119" s="17">
        <f t="shared" si="18"/>
        <v>0</v>
      </c>
      <c r="N119" s="33">
        <f t="shared" si="19"/>
        <v>0</v>
      </c>
      <c r="O119" s="17">
        <f t="shared" si="20"/>
        <v>0</v>
      </c>
      <c r="AE119" s="18"/>
      <c r="AG119"/>
    </row>
    <row r="120" spans="2:33" x14ac:dyDescent="0.2">
      <c r="B120" s="15"/>
      <c r="D120" s="60"/>
      <c r="E120" s="61"/>
      <c r="F120" s="60">
        <f t="shared" si="15"/>
        <v>0</v>
      </c>
      <c r="G120" s="62">
        <f t="shared" si="16"/>
        <v>0</v>
      </c>
      <c r="H120" s="62">
        <f t="shared" si="21"/>
        <v>0</v>
      </c>
      <c r="I120" s="62">
        <f>IF(AND(OR(AND(OR(B120="ICE",AND(B120="nzev",D120&gt;2035)),D120&gt;0),B120="ZEV",AND(B120="nzev",D120&lt;=2035)),E120&lt;&gt;BL),VLOOKUP(E120,Selection!$C$2:$D$11,2,FALSE),0)</f>
        <v>0</v>
      </c>
      <c r="K120" s="18">
        <f t="shared" si="17"/>
        <v>0</v>
      </c>
      <c r="L120" s="34">
        <f t="shared" si="22"/>
        <v>0</v>
      </c>
      <c r="M120" s="17">
        <f t="shared" si="18"/>
        <v>0</v>
      </c>
      <c r="N120" s="33">
        <f t="shared" si="19"/>
        <v>0</v>
      </c>
      <c r="O120" s="17">
        <f t="shared" si="20"/>
        <v>0</v>
      </c>
      <c r="AF120"/>
      <c r="AG120"/>
    </row>
    <row r="121" spans="2:33" x14ac:dyDescent="0.2">
      <c r="B121" s="15"/>
      <c r="D121" s="60"/>
      <c r="E121" s="61"/>
      <c r="F121" s="60">
        <f t="shared" si="15"/>
        <v>0</v>
      </c>
      <c r="G121" s="62">
        <f t="shared" si="16"/>
        <v>0</v>
      </c>
      <c r="H121" s="62">
        <f t="shared" si="21"/>
        <v>0</v>
      </c>
      <c r="I121" s="62">
        <f>IF(AND(OR(AND(OR(B121="ICE",AND(B121="nzev",D121&gt;2035)),D121&gt;0),B121="ZEV",AND(B121="nzev",D121&lt;=2035)),E121&lt;&gt;BL),VLOOKUP(E121,Selection!$C$2:$D$11,2,FALSE),0)</f>
        <v>0</v>
      </c>
      <c r="K121" s="18">
        <f t="shared" si="17"/>
        <v>0</v>
      </c>
      <c r="L121" s="34">
        <f t="shared" si="22"/>
        <v>0</v>
      </c>
      <c r="M121" s="17">
        <f t="shared" si="18"/>
        <v>0</v>
      </c>
      <c r="N121" s="33">
        <f t="shared" si="19"/>
        <v>0</v>
      </c>
      <c r="O121" s="17">
        <f t="shared" si="20"/>
        <v>0</v>
      </c>
      <c r="AE121" s="18"/>
      <c r="AG121"/>
    </row>
    <row r="122" spans="2:33" x14ac:dyDescent="0.2">
      <c r="B122" s="15"/>
      <c r="D122" s="60"/>
      <c r="E122" s="61"/>
      <c r="F122" s="60">
        <f t="shared" si="15"/>
        <v>0</v>
      </c>
      <c r="G122" s="62">
        <f t="shared" si="16"/>
        <v>0</v>
      </c>
      <c r="H122" s="62">
        <f t="shared" si="21"/>
        <v>0</v>
      </c>
      <c r="I122" s="62">
        <f>IF(AND(OR(AND(OR(B122="ICE",AND(B122="nzev",D122&gt;2035)),D122&gt;0),B122="ZEV",AND(B122="nzev",D122&lt;=2035)),E122&lt;&gt;BL),VLOOKUP(E122,Selection!$C$2:$D$11,2,FALSE),0)</f>
        <v>0</v>
      </c>
      <c r="K122" s="18">
        <f t="shared" si="17"/>
        <v>0</v>
      </c>
      <c r="L122" s="34">
        <f t="shared" si="22"/>
        <v>0</v>
      </c>
      <c r="M122" s="17">
        <f t="shared" si="18"/>
        <v>0</v>
      </c>
      <c r="N122" s="33">
        <f t="shared" si="19"/>
        <v>0</v>
      </c>
      <c r="O122" s="17">
        <f t="shared" si="20"/>
        <v>0</v>
      </c>
      <c r="AF122"/>
      <c r="AG122"/>
    </row>
    <row r="123" spans="2:33" x14ac:dyDescent="0.2">
      <c r="B123" s="15"/>
      <c r="D123" s="60"/>
      <c r="E123" s="61"/>
      <c r="F123" s="60">
        <f t="shared" si="15"/>
        <v>0</v>
      </c>
      <c r="G123" s="62">
        <f t="shared" si="16"/>
        <v>0</v>
      </c>
      <c r="H123" s="62">
        <f t="shared" si="21"/>
        <v>0</v>
      </c>
      <c r="I123" s="62">
        <f>IF(AND(OR(AND(OR(B123="ICE",AND(B123="nzev",D123&gt;2035)),D123&gt;0),B123="ZEV",AND(B123="nzev",D123&lt;=2035)),E123&lt;&gt;BL),VLOOKUP(E123,Selection!$C$2:$D$11,2,FALSE),0)</f>
        <v>0</v>
      </c>
      <c r="K123" s="18">
        <f t="shared" si="17"/>
        <v>0</v>
      </c>
      <c r="L123" s="34">
        <f t="shared" si="22"/>
        <v>0</v>
      </c>
      <c r="M123" s="17">
        <f t="shared" si="18"/>
        <v>0</v>
      </c>
      <c r="N123" s="33">
        <f t="shared" si="19"/>
        <v>0</v>
      </c>
      <c r="O123" s="17">
        <f t="shared" si="20"/>
        <v>0</v>
      </c>
      <c r="AE123" s="18"/>
      <c r="AG123"/>
    </row>
    <row r="124" spans="2:33" x14ac:dyDescent="0.2">
      <c r="B124" s="15"/>
      <c r="D124" s="60"/>
      <c r="E124" s="61"/>
      <c r="F124" s="60">
        <f t="shared" si="15"/>
        <v>0</v>
      </c>
      <c r="G124" s="62">
        <f t="shared" si="16"/>
        <v>0</v>
      </c>
      <c r="H124" s="62">
        <f t="shared" si="21"/>
        <v>0</v>
      </c>
      <c r="I124" s="62">
        <f>IF(AND(OR(AND(OR(B124="ICE",AND(B124="nzev",D124&gt;2035)),D124&gt;0),B124="ZEV",AND(B124="nzev",D124&lt;=2035)),E124&lt;&gt;BL),VLOOKUP(E124,Selection!$C$2:$D$11,2,FALSE),0)</f>
        <v>0</v>
      </c>
      <c r="K124" s="18">
        <f t="shared" si="17"/>
        <v>0</v>
      </c>
      <c r="L124" s="34">
        <f t="shared" si="22"/>
        <v>0</v>
      </c>
      <c r="M124" s="17">
        <f t="shared" si="18"/>
        <v>0</v>
      </c>
      <c r="N124" s="33">
        <f t="shared" si="19"/>
        <v>0</v>
      </c>
      <c r="O124" s="17">
        <f t="shared" si="20"/>
        <v>0</v>
      </c>
      <c r="AF124"/>
      <c r="AG124"/>
    </row>
    <row r="125" spans="2:33" x14ac:dyDescent="0.2">
      <c r="B125" s="15"/>
      <c r="D125" s="60"/>
      <c r="E125" s="61"/>
      <c r="F125" s="60">
        <f t="shared" si="15"/>
        <v>0</v>
      </c>
      <c r="G125" s="62">
        <f t="shared" si="16"/>
        <v>0</v>
      </c>
      <c r="H125" s="62">
        <f t="shared" si="21"/>
        <v>0</v>
      </c>
      <c r="I125" s="62">
        <f>IF(AND(OR(AND(OR(B125="ICE",AND(B125="nzev",D125&gt;2035)),D125&gt;0),B125="ZEV",AND(B125="nzev",D125&lt;=2035)),E125&lt;&gt;BL),VLOOKUP(E125,Selection!$C$2:$D$11,2,FALSE),0)</f>
        <v>0</v>
      </c>
      <c r="K125" s="18">
        <f t="shared" si="17"/>
        <v>0</v>
      </c>
      <c r="L125" s="34">
        <f t="shared" si="22"/>
        <v>0</v>
      </c>
      <c r="M125" s="17">
        <f t="shared" si="18"/>
        <v>0</v>
      </c>
      <c r="N125" s="33">
        <f t="shared" si="19"/>
        <v>0</v>
      </c>
      <c r="O125" s="17">
        <f t="shared" si="20"/>
        <v>0</v>
      </c>
      <c r="AE125" s="18"/>
      <c r="AG125"/>
    </row>
    <row r="126" spans="2:33" x14ac:dyDescent="0.2">
      <c r="B126" s="15"/>
      <c r="D126" s="60"/>
      <c r="E126" s="61"/>
      <c r="F126" s="60">
        <f t="shared" si="15"/>
        <v>0</v>
      </c>
      <c r="G126" s="62">
        <f t="shared" si="16"/>
        <v>0</v>
      </c>
      <c r="H126" s="62">
        <f t="shared" si="21"/>
        <v>0</v>
      </c>
      <c r="I126" s="62">
        <f>IF(AND(OR(AND(OR(B126="ICE",AND(B126="nzev",D126&gt;2035)),D126&gt;0),B126="ZEV",AND(B126="nzev",D126&lt;=2035)),E126&lt;&gt;BL),VLOOKUP(E126,Selection!$C$2:$D$11,2,FALSE),0)</f>
        <v>0</v>
      </c>
      <c r="K126" s="18">
        <f t="shared" si="17"/>
        <v>0</v>
      </c>
      <c r="L126" s="34">
        <f t="shared" si="22"/>
        <v>0</v>
      </c>
      <c r="M126" s="17">
        <f t="shared" si="18"/>
        <v>0</v>
      </c>
      <c r="N126" s="33">
        <f t="shared" si="19"/>
        <v>0</v>
      </c>
      <c r="O126" s="17">
        <f t="shared" si="20"/>
        <v>0</v>
      </c>
      <c r="AF126"/>
      <c r="AG126"/>
    </row>
    <row r="127" spans="2:33" x14ac:dyDescent="0.2">
      <c r="B127" s="15"/>
      <c r="D127" s="60"/>
      <c r="E127" s="61"/>
      <c r="F127" s="60">
        <f t="shared" si="15"/>
        <v>0</v>
      </c>
      <c r="G127" s="62">
        <f t="shared" si="16"/>
        <v>0</v>
      </c>
      <c r="H127" s="62">
        <f t="shared" si="21"/>
        <v>0</v>
      </c>
      <c r="I127" s="62">
        <f>IF(AND(OR(AND(OR(B127="ICE",AND(B127="nzev",D127&gt;2035)),D127&gt;0),B127="ZEV",AND(B127="nzev",D127&lt;=2035)),E127&lt;&gt;BL),VLOOKUP(E127,Selection!$C$2:$D$11,2,FALSE),0)</f>
        <v>0</v>
      </c>
      <c r="K127" s="18">
        <f t="shared" si="17"/>
        <v>0</v>
      </c>
      <c r="L127" s="34">
        <f t="shared" si="22"/>
        <v>0</v>
      </c>
      <c r="M127" s="17">
        <f t="shared" si="18"/>
        <v>0</v>
      </c>
      <c r="N127" s="33">
        <f t="shared" si="19"/>
        <v>0</v>
      </c>
      <c r="O127" s="17">
        <f t="shared" si="20"/>
        <v>0</v>
      </c>
      <c r="AF127"/>
      <c r="AG127"/>
    </row>
    <row r="128" spans="2:33" x14ac:dyDescent="0.2">
      <c r="B128" s="15"/>
      <c r="D128" s="60"/>
      <c r="E128" s="61"/>
      <c r="F128" s="60">
        <f t="shared" si="15"/>
        <v>0</v>
      </c>
      <c r="G128" s="62">
        <f t="shared" si="16"/>
        <v>0</v>
      </c>
      <c r="H128" s="62">
        <f t="shared" si="21"/>
        <v>0</v>
      </c>
      <c r="I128" s="62">
        <f>IF(AND(OR(AND(OR(B128="ICE",AND(B128="nzev",D128&gt;2035)),D128&gt;0),B128="ZEV",AND(B128="nzev",D128&lt;=2035)),E128&lt;&gt;BL),VLOOKUP(E128,Selection!$C$2:$D$11,2,FALSE),0)</f>
        <v>0</v>
      </c>
      <c r="K128" s="18">
        <f t="shared" si="17"/>
        <v>0</v>
      </c>
      <c r="L128" s="34">
        <f t="shared" si="22"/>
        <v>0</v>
      </c>
      <c r="M128" s="17">
        <f t="shared" si="18"/>
        <v>0</v>
      </c>
      <c r="N128" s="33">
        <f t="shared" si="19"/>
        <v>0</v>
      </c>
      <c r="O128" s="17">
        <f t="shared" si="20"/>
        <v>0</v>
      </c>
      <c r="AE128" s="18"/>
      <c r="AG128"/>
    </row>
    <row r="129" spans="2:33" x14ac:dyDescent="0.2">
      <c r="B129" s="15"/>
      <c r="D129" s="60"/>
      <c r="E129" s="61"/>
      <c r="F129" s="60">
        <f t="shared" si="15"/>
        <v>0</v>
      </c>
      <c r="G129" s="62">
        <f t="shared" si="16"/>
        <v>0</v>
      </c>
      <c r="H129" s="62">
        <f t="shared" si="21"/>
        <v>0</v>
      </c>
      <c r="I129" s="62">
        <f>IF(AND(OR(AND(OR(B129="ICE",AND(B129="nzev",D129&gt;2035)),D129&gt;0),B129="ZEV",AND(B129="nzev",D129&lt;=2035)),E129&lt;&gt;BL),VLOOKUP(E129,Selection!$C$2:$D$11,2,FALSE),0)</f>
        <v>0</v>
      </c>
      <c r="K129" s="18">
        <f t="shared" si="17"/>
        <v>0</v>
      </c>
      <c r="L129" s="34">
        <f t="shared" si="22"/>
        <v>0</v>
      </c>
      <c r="M129" s="17">
        <f t="shared" si="18"/>
        <v>0</v>
      </c>
      <c r="N129" s="33">
        <f t="shared" si="19"/>
        <v>0</v>
      </c>
      <c r="O129" s="17">
        <f t="shared" si="20"/>
        <v>0</v>
      </c>
      <c r="AF129"/>
      <c r="AG129"/>
    </row>
    <row r="130" spans="2:33" x14ac:dyDescent="0.2">
      <c r="B130" s="15"/>
      <c r="D130" s="60"/>
      <c r="E130" s="61"/>
      <c r="F130" s="60">
        <f t="shared" si="15"/>
        <v>0</v>
      </c>
      <c r="G130" s="62">
        <f t="shared" si="16"/>
        <v>0</v>
      </c>
      <c r="H130" s="62">
        <f t="shared" si="21"/>
        <v>0</v>
      </c>
      <c r="I130" s="62">
        <f>IF(AND(OR(AND(OR(B130="ICE",AND(B130="nzev",D130&gt;2035)),D130&gt;0),B130="ZEV",AND(B130="nzev",D130&lt;=2035)),E130&lt;&gt;BL),VLOOKUP(E130,Selection!$C$2:$D$11,2,FALSE),0)</f>
        <v>0</v>
      </c>
      <c r="K130" s="18">
        <f t="shared" si="17"/>
        <v>0</v>
      </c>
      <c r="L130" s="34">
        <f t="shared" si="22"/>
        <v>0</v>
      </c>
      <c r="M130" s="17">
        <f t="shared" si="18"/>
        <v>0</v>
      </c>
      <c r="N130" s="33">
        <f t="shared" si="19"/>
        <v>0</v>
      </c>
      <c r="O130" s="17">
        <f t="shared" si="20"/>
        <v>0</v>
      </c>
      <c r="AE130" s="18"/>
      <c r="AG130"/>
    </row>
    <row r="131" spans="2:33" x14ac:dyDescent="0.2">
      <c r="B131" s="15"/>
      <c r="D131" s="60"/>
      <c r="E131" s="61"/>
      <c r="F131" s="60">
        <f t="shared" si="15"/>
        <v>0</v>
      </c>
      <c r="G131" s="62">
        <f t="shared" si="16"/>
        <v>0</v>
      </c>
      <c r="H131" s="62">
        <f t="shared" si="21"/>
        <v>0</v>
      </c>
      <c r="I131" s="62">
        <f>IF(AND(OR(AND(OR(B131="ICE",AND(B131="nzev",D131&gt;2035)),D131&gt;0),B131="ZEV",AND(B131="nzev",D131&lt;=2035)),E131&lt;&gt;BL),VLOOKUP(E131,Selection!$C$2:$D$11,2,FALSE),0)</f>
        <v>0</v>
      </c>
      <c r="K131" s="18">
        <f t="shared" si="17"/>
        <v>0</v>
      </c>
      <c r="L131" s="34">
        <f t="shared" si="22"/>
        <v>0</v>
      </c>
      <c r="M131" s="17">
        <f t="shared" si="18"/>
        <v>0</v>
      </c>
      <c r="N131" s="33">
        <f t="shared" si="19"/>
        <v>0</v>
      </c>
      <c r="O131" s="17">
        <f t="shared" si="20"/>
        <v>0</v>
      </c>
      <c r="AF131"/>
      <c r="AG131"/>
    </row>
    <row r="132" spans="2:33" x14ac:dyDescent="0.2">
      <c r="B132" s="15"/>
      <c r="D132" s="60"/>
      <c r="E132" s="61"/>
      <c r="F132" s="60">
        <f t="shared" si="15"/>
        <v>0</v>
      </c>
      <c r="G132" s="62">
        <f t="shared" si="16"/>
        <v>0</v>
      </c>
      <c r="H132" s="62">
        <f t="shared" si="21"/>
        <v>0</v>
      </c>
      <c r="I132" s="62">
        <f>IF(AND(OR(AND(OR(B132="ICE",AND(B132="nzev",D132&gt;2035)),D132&gt;0),B132="ZEV",AND(B132="nzev",D132&lt;=2035)),E132&lt;&gt;BL),VLOOKUP(E132,Selection!$C$2:$D$11,2,FALSE),0)</f>
        <v>0</v>
      </c>
      <c r="K132" s="18">
        <f t="shared" si="17"/>
        <v>0</v>
      </c>
      <c r="L132" s="34">
        <f t="shared" si="22"/>
        <v>0</v>
      </c>
      <c r="M132" s="17">
        <f t="shared" si="18"/>
        <v>0</v>
      </c>
      <c r="N132" s="33">
        <f t="shared" si="19"/>
        <v>0</v>
      </c>
      <c r="O132" s="17">
        <f t="shared" si="20"/>
        <v>0</v>
      </c>
      <c r="AE132" s="18"/>
      <c r="AG132"/>
    </row>
    <row r="133" spans="2:33" x14ac:dyDescent="0.2">
      <c r="B133" s="15"/>
      <c r="D133" s="60"/>
      <c r="E133" s="61"/>
      <c r="F133" s="60">
        <f t="shared" si="15"/>
        <v>0</v>
      </c>
      <c r="G133" s="62">
        <f t="shared" si="16"/>
        <v>0</v>
      </c>
      <c r="H133" s="62">
        <f t="shared" si="21"/>
        <v>0</v>
      </c>
      <c r="I133" s="62">
        <f>IF(AND(OR(AND(OR(B133="ICE",AND(B133="nzev",D133&gt;2035)),D133&gt;0),B133="ZEV",AND(B133="nzev",D133&lt;=2035)),E133&lt;&gt;BL),VLOOKUP(E133,Selection!$C$2:$D$11,2,FALSE),0)</f>
        <v>0</v>
      </c>
      <c r="K133" s="18">
        <f t="shared" si="17"/>
        <v>0</v>
      </c>
      <c r="L133" s="34">
        <f t="shared" si="22"/>
        <v>0</v>
      </c>
      <c r="M133" s="17">
        <f t="shared" si="18"/>
        <v>0</v>
      </c>
      <c r="N133" s="33">
        <f t="shared" si="19"/>
        <v>0</v>
      </c>
      <c r="O133" s="17">
        <f t="shared" si="20"/>
        <v>0</v>
      </c>
      <c r="AF133"/>
      <c r="AG133"/>
    </row>
    <row r="134" spans="2:33" x14ac:dyDescent="0.2">
      <c r="B134" s="15"/>
      <c r="D134" s="60"/>
      <c r="E134" s="61"/>
      <c r="F134" s="60">
        <f t="shared" ref="F134:F197" si="23">IF(AND(OR(B134="ICE",AND(B134="nzev",D134&gt;2035)),E134&lt;&gt;BL),IF(IFERROR(SEARCH("cab tractor",E134),FALSE),"Please Enter",BL),BL)</f>
        <v>0</v>
      </c>
      <c r="G134" s="62">
        <f t="shared" ref="G134:G197" si="24">IF(AND(OR(B134="ICE",AND(B134="nzev",D134&gt;2035)),E134&lt;&gt;BL),IF(IFERROR(SEARCH("cab tractor",E134),FALSE),IF(AND(F134&gt;12,F134&lt;19),F134,18),18),IF(D134&gt;1900,18,BL))</f>
        <v>0</v>
      </c>
      <c r="H134" s="62">
        <f t="shared" si="21"/>
        <v>0</v>
      </c>
      <c r="I134" s="62">
        <f>IF(AND(OR(AND(OR(B134="ICE",AND(B134="nzev",D134&gt;2035)),D134&gt;0),B134="ZEV",AND(B134="nzev",D134&lt;=2035)),E134&lt;&gt;BL),VLOOKUP(E134,Selection!$C$2:$D$11,2,FALSE),0)</f>
        <v>0</v>
      </c>
      <c r="K134" s="18">
        <f t="shared" ref="K134:K197" si="25">IF(B134="ICE",IF(D134&gt;0,D134+18,0),IF(OR(AND(B134="nzev",D134&lt;=2035),B134="zev"),0,IF(D134&gt;0,D134+18,0)))</f>
        <v>0</v>
      </c>
      <c r="L134" s="34">
        <f t="shared" si="22"/>
        <v>0</v>
      </c>
      <c r="M134" s="17">
        <f t="shared" ref="M134:M197" si="26">IF(B134="ICE",IF(ISNUMBER(L134),D134+L134,D134+18),IF(AND(B134="nzev",D134&gt;2035),IF(ISNUMBER(L134),D134+L134,D134+18),0))</f>
        <v>0</v>
      </c>
      <c r="N134" s="33">
        <f t="shared" ref="N134:N197" si="27">IF(AND(OR(B134="ICE",AND(B134="nzev",D134&gt;2035)),D134&gt;0),I134,IF(OR(B134="ZEV",AND(B134="nzev",D134&lt;=2035)),-1*I134,0))</f>
        <v>0</v>
      </c>
      <c r="O134" s="17">
        <f t="shared" ref="O134:O197" si="28">IF(OR(B134="ICE",AND(B134="nzev",D134&gt;2035)),1,IF(OR(B134="ZEV",AND(B134="nzev",D134&lt;=2035)),-1,0))</f>
        <v>0</v>
      </c>
      <c r="AF134"/>
      <c r="AG134"/>
    </row>
    <row r="135" spans="2:33" x14ac:dyDescent="0.2">
      <c r="B135" s="15"/>
      <c r="D135" s="60"/>
      <c r="E135" s="61"/>
      <c r="F135" s="60">
        <f t="shared" si="23"/>
        <v>0</v>
      </c>
      <c r="G135" s="62">
        <f t="shared" si="24"/>
        <v>0</v>
      </c>
      <c r="H135" s="62">
        <f t="shared" ref="H135:H198" si="29">IF(M135&lt;K135,M135,K135)</f>
        <v>0</v>
      </c>
      <c r="I135" s="62">
        <f>IF(AND(OR(AND(OR(B135="ICE",AND(B135="nzev",D135&gt;2035)),D135&gt;0),B135="ZEV",AND(B135="nzev",D135&lt;=2035)),E135&lt;&gt;BL),VLOOKUP(E135,Selection!$C$2:$D$11,2,FALSE),0)</f>
        <v>0</v>
      </c>
      <c r="K135" s="18">
        <f t="shared" si="25"/>
        <v>0</v>
      </c>
      <c r="L135" s="34">
        <f t="shared" ref="L135:L198" si="30">G135</f>
        <v>0</v>
      </c>
      <c r="M135" s="17">
        <f t="shared" si="26"/>
        <v>0</v>
      </c>
      <c r="N135" s="33">
        <f t="shared" si="27"/>
        <v>0</v>
      </c>
      <c r="O135" s="17">
        <f t="shared" si="28"/>
        <v>0</v>
      </c>
      <c r="AF135"/>
      <c r="AG135"/>
    </row>
    <row r="136" spans="2:33" x14ac:dyDescent="0.2">
      <c r="B136" s="15"/>
      <c r="D136" s="60"/>
      <c r="E136" s="61"/>
      <c r="F136" s="60">
        <f t="shared" si="23"/>
        <v>0</v>
      </c>
      <c r="G136" s="62">
        <f t="shared" si="24"/>
        <v>0</v>
      </c>
      <c r="H136" s="62">
        <f t="shared" si="29"/>
        <v>0</v>
      </c>
      <c r="I136" s="62">
        <f>IF(AND(OR(AND(OR(B136="ICE",AND(B136="nzev",D136&gt;2035)),D136&gt;0),B136="ZEV",AND(B136="nzev",D136&lt;=2035)),E136&lt;&gt;BL),VLOOKUP(E136,Selection!$C$2:$D$11,2,FALSE),0)</f>
        <v>0</v>
      </c>
      <c r="K136" s="18">
        <f t="shared" si="25"/>
        <v>0</v>
      </c>
      <c r="L136" s="34">
        <f t="shared" si="30"/>
        <v>0</v>
      </c>
      <c r="M136" s="17">
        <f t="shared" si="26"/>
        <v>0</v>
      </c>
      <c r="N136" s="33">
        <f t="shared" si="27"/>
        <v>0</v>
      </c>
      <c r="O136" s="17">
        <f t="shared" si="28"/>
        <v>0</v>
      </c>
      <c r="AF136"/>
      <c r="AG136"/>
    </row>
    <row r="137" spans="2:33" x14ac:dyDescent="0.2">
      <c r="B137" s="15"/>
      <c r="D137" s="60"/>
      <c r="E137" s="61"/>
      <c r="F137" s="60">
        <f t="shared" si="23"/>
        <v>0</v>
      </c>
      <c r="G137" s="62">
        <f t="shared" si="24"/>
        <v>0</v>
      </c>
      <c r="H137" s="62">
        <f t="shared" si="29"/>
        <v>0</v>
      </c>
      <c r="I137" s="62">
        <f>IF(AND(OR(AND(OR(B137="ICE",AND(B137="nzev",D137&gt;2035)),D137&gt;0),B137="ZEV",AND(B137="nzev",D137&lt;=2035)),E137&lt;&gt;BL),VLOOKUP(E137,Selection!$C$2:$D$11,2,FALSE),0)</f>
        <v>0</v>
      </c>
      <c r="K137" s="18">
        <f t="shared" si="25"/>
        <v>0</v>
      </c>
      <c r="L137" s="34">
        <f t="shared" si="30"/>
        <v>0</v>
      </c>
      <c r="M137" s="17">
        <f t="shared" si="26"/>
        <v>0</v>
      </c>
      <c r="N137" s="33">
        <f t="shared" si="27"/>
        <v>0</v>
      </c>
      <c r="O137" s="17">
        <f t="shared" si="28"/>
        <v>0</v>
      </c>
      <c r="AF137"/>
      <c r="AG137"/>
    </row>
    <row r="138" spans="2:33" x14ac:dyDescent="0.2">
      <c r="B138" s="15"/>
      <c r="D138" s="60"/>
      <c r="E138" s="61"/>
      <c r="F138" s="60">
        <f t="shared" si="23"/>
        <v>0</v>
      </c>
      <c r="G138" s="62">
        <f t="shared" si="24"/>
        <v>0</v>
      </c>
      <c r="H138" s="62">
        <f t="shared" si="29"/>
        <v>0</v>
      </c>
      <c r="I138" s="62">
        <f>IF(AND(OR(AND(OR(B138="ICE",AND(B138="nzev",D138&gt;2035)),D138&gt;0),B138="ZEV",AND(B138="nzev",D138&lt;=2035)),E138&lt;&gt;BL),VLOOKUP(E138,Selection!$C$2:$D$11,2,FALSE),0)</f>
        <v>0</v>
      </c>
      <c r="K138" s="18">
        <f t="shared" si="25"/>
        <v>0</v>
      </c>
      <c r="L138" s="34">
        <f t="shared" si="30"/>
        <v>0</v>
      </c>
      <c r="M138" s="17">
        <f t="shared" si="26"/>
        <v>0</v>
      </c>
      <c r="N138" s="33">
        <f t="shared" si="27"/>
        <v>0</v>
      </c>
      <c r="O138" s="17">
        <f t="shared" si="28"/>
        <v>0</v>
      </c>
      <c r="AF138"/>
      <c r="AG138"/>
    </row>
    <row r="139" spans="2:33" x14ac:dyDescent="0.2">
      <c r="B139" s="15"/>
      <c r="D139" s="60"/>
      <c r="E139" s="61"/>
      <c r="F139" s="60">
        <f t="shared" si="23"/>
        <v>0</v>
      </c>
      <c r="G139" s="62">
        <f t="shared" si="24"/>
        <v>0</v>
      </c>
      <c r="H139" s="62">
        <f t="shared" si="29"/>
        <v>0</v>
      </c>
      <c r="I139" s="62">
        <f>IF(AND(OR(AND(OR(B139="ICE",AND(B139="nzev",D139&gt;2035)),D139&gt;0),B139="ZEV",AND(B139="nzev",D139&lt;=2035)),E139&lt;&gt;BL),VLOOKUP(E139,Selection!$C$2:$D$11,2,FALSE),0)</f>
        <v>0</v>
      </c>
      <c r="K139" s="18">
        <f t="shared" si="25"/>
        <v>0</v>
      </c>
      <c r="L139" s="34">
        <f t="shared" si="30"/>
        <v>0</v>
      </c>
      <c r="M139" s="17">
        <f t="shared" si="26"/>
        <v>0</v>
      </c>
      <c r="N139" s="33">
        <f t="shared" si="27"/>
        <v>0</v>
      </c>
      <c r="O139" s="17">
        <f t="shared" si="28"/>
        <v>0</v>
      </c>
      <c r="AF139"/>
      <c r="AG139"/>
    </row>
    <row r="140" spans="2:33" x14ac:dyDescent="0.2">
      <c r="B140" s="15"/>
      <c r="D140" s="60"/>
      <c r="E140" s="61"/>
      <c r="F140" s="60">
        <f t="shared" si="23"/>
        <v>0</v>
      </c>
      <c r="G140" s="62">
        <f t="shared" si="24"/>
        <v>0</v>
      </c>
      <c r="H140" s="62">
        <f t="shared" si="29"/>
        <v>0</v>
      </c>
      <c r="I140" s="62">
        <f>IF(AND(OR(AND(OR(B140="ICE",AND(B140="nzev",D140&gt;2035)),D140&gt;0),B140="ZEV",AND(B140="nzev",D140&lt;=2035)),E140&lt;&gt;BL),VLOOKUP(E140,Selection!$C$2:$D$11,2,FALSE),0)</f>
        <v>0</v>
      </c>
      <c r="K140" s="18">
        <f t="shared" si="25"/>
        <v>0</v>
      </c>
      <c r="L140" s="34">
        <f t="shared" si="30"/>
        <v>0</v>
      </c>
      <c r="M140" s="17">
        <f t="shared" si="26"/>
        <v>0</v>
      </c>
      <c r="N140" s="33">
        <f t="shared" si="27"/>
        <v>0</v>
      </c>
      <c r="O140" s="17">
        <f t="shared" si="28"/>
        <v>0</v>
      </c>
      <c r="AF140"/>
      <c r="AG140"/>
    </row>
    <row r="141" spans="2:33" x14ac:dyDescent="0.2">
      <c r="B141" s="15"/>
      <c r="D141" s="60"/>
      <c r="E141" s="61"/>
      <c r="F141" s="60">
        <f t="shared" si="23"/>
        <v>0</v>
      </c>
      <c r="G141" s="62">
        <f t="shared" si="24"/>
        <v>0</v>
      </c>
      <c r="H141" s="62">
        <f t="shared" si="29"/>
        <v>0</v>
      </c>
      <c r="I141" s="62">
        <f>IF(AND(OR(AND(OR(B141="ICE",AND(B141="nzev",D141&gt;2035)),D141&gt;0),B141="ZEV",AND(B141="nzev",D141&lt;=2035)),E141&lt;&gt;BL),VLOOKUP(E141,Selection!$C$2:$D$11,2,FALSE),0)</f>
        <v>0</v>
      </c>
      <c r="K141" s="18">
        <f t="shared" si="25"/>
        <v>0</v>
      </c>
      <c r="L141" s="34">
        <f t="shared" si="30"/>
        <v>0</v>
      </c>
      <c r="M141" s="17">
        <f t="shared" si="26"/>
        <v>0</v>
      </c>
      <c r="N141" s="33">
        <f t="shared" si="27"/>
        <v>0</v>
      </c>
      <c r="O141" s="17">
        <f t="shared" si="28"/>
        <v>0</v>
      </c>
      <c r="AF141"/>
      <c r="AG141"/>
    </row>
    <row r="142" spans="2:33" x14ac:dyDescent="0.2">
      <c r="B142" s="15"/>
      <c r="D142" s="60"/>
      <c r="E142" s="61"/>
      <c r="F142" s="60">
        <f t="shared" si="23"/>
        <v>0</v>
      </c>
      <c r="G142" s="62">
        <f t="shared" si="24"/>
        <v>0</v>
      </c>
      <c r="H142" s="62">
        <f t="shared" si="29"/>
        <v>0</v>
      </c>
      <c r="I142" s="62">
        <f>IF(AND(OR(AND(OR(B142="ICE",AND(B142="nzev",D142&gt;2035)),D142&gt;0),B142="ZEV",AND(B142="nzev",D142&lt;=2035)),E142&lt;&gt;BL),VLOOKUP(E142,Selection!$C$2:$D$11,2,FALSE),0)</f>
        <v>0</v>
      </c>
      <c r="K142" s="18">
        <f t="shared" si="25"/>
        <v>0</v>
      </c>
      <c r="L142" s="34">
        <f t="shared" si="30"/>
        <v>0</v>
      </c>
      <c r="M142" s="17">
        <f t="shared" si="26"/>
        <v>0</v>
      </c>
      <c r="N142" s="33">
        <f t="shared" si="27"/>
        <v>0</v>
      </c>
      <c r="O142" s="17">
        <f t="shared" si="28"/>
        <v>0</v>
      </c>
      <c r="AF142"/>
      <c r="AG142"/>
    </row>
    <row r="143" spans="2:33" x14ac:dyDescent="0.2">
      <c r="B143" s="15"/>
      <c r="D143" s="60"/>
      <c r="E143" s="61"/>
      <c r="F143" s="60">
        <f t="shared" si="23"/>
        <v>0</v>
      </c>
      <c r="G143" s="62">
        <f t="shared" si="24"/>
        <v>0</v>
      </c>
      <c r="H143" s="62">
        <f t="shared" si="29"/>
        <v>0</v>
      </c>
      <c r="I143" s="62">
        <f>IF(AND(OR(AND(OR(B143="ICE",AND(B143="nzev",D143&gt;2035)),D143&gt;0),B143="ZEV",AND(B143="nzev",D143&lt;=2035)),E143&lt;&gt;BL),VLOOKUP(E143,Selection!$C$2:$D$11,2,FALSE),0)</f>
        <v>0</v>
      </c>
      <c r="K143" s="18">
        <f t="shared" si="25"/>
        <v>0</v>
      </c>
      <c r="L143" s="34">
        <f t="shared" si="30"/>
        <v>0</v>
      </c>
      <c r="M143" s="17">
        <f t="shared" si="26"/>
        <v>0</v>
      </c>
      <c r="N143" s="33">
        <f t="shared" si="27"/>
        <v>0</v>
      </c>
      <c r="O143" s="17">
        <f t="shared" si="28"/>
        <v>0</v>
      </c>
      <c r="AF143"/>
      <c r="AG143"/>
    </row>
    <row r="144" spans="2:33" x14ac:dyDescent="0.2">
      <c r="B144" s="15"/>
      <c r="D144" s="60"/>
      <c r="E144" s="61"/>
      <c r="F144" s="60">
        <f t="shared" si="23"/>
        <v>0</v>
      </c>
      <c r="G144" s="62">
        <f t="shared" si="24"/>
        <v>0</v>
      </c>
      <c r="H144" s="62">
        <f t="shared" si="29"/>
        <v>0</v>
      </c>
      <c r="I144" s="62">
        <f>IF(AND(OR(AND(OR(B144="ICE",AND(B144="nzev",D144&gt;2035)),D144&gt;0),B144="ZEV",AND(B144="nzev",D144&lt;=2035)),E144&lt;&gt;BL),VLOOKUP(E144,Selection!$C$2:$D$11,2,FALSE),0)</f>
        <v>0</v>
      </c>
      <c r="K144" s="18">
        <f t="shared" si="25"/>
        <v>0</v>
      </c>
      <c r="L144" s="34">
        <f t="shared" si="30"/>
        <v>0</v>
      </c>
      <c r="M144" s="17">
        <f t="shared" si="26"/>
        <v>0</v>
      </c>
      <c r="N144" s="33">
        <f t="shared" si="27"/>
        <v>0</v>
      </c>
      <c r="O144" s="17">
        <f t="shared" si="28"/>
        <v>0</v>
      </c>
      <c r="AF144"/>
      <c r="AG144"/>
    </row>
    <row r="145" spans="2:33" x14ac:dyDescent="0.2">
      <c r="B145" s="15"/>
      <c r="D145" s="60"/>
      <c r="E145" s="61"/>
      <c r="F145" s="60">
        <f t="shared" si="23"/>
        <v>0</v>
      </c>
      <c r="G145" s="62">
        <f t="shared" si="24"/>
        <v>0</v>
      </c>
      <c r="H145" s="62">
        <f t="shared" si="29"/>
        <v>0</v>
      </c>
      <c r="I145" s="62">
        <f>IF(AND(OR(AND(OR(B145="ICE",AND(B145="nzev",D145&gt;2035)),D145&gt;0),B145="ZEV",AND(B145="nzev",D145&lt;=2035)),E145&lt;&gt;BL),VLOOKUP(E145,Selection!$C$2:$D$11,2,FALSE),0)</f>
        <v>0</v>
      </c>
      <c r="K145" s="18">
        <f t="shared" si="25"/>
        <v>0</v>
      </c>
      <c r="L145" s="34">
        <f t="shared" si="30"/>
        <v>0</v>
      </c>
      <c r="M145" s="17">
        <f t="shared" si="26"/>
        <v>0</v>
      </c>
      <c r="N145" s="33">
        <f t="shared" si="27"/>
        <v>0</v>
      </c>
      <c r="O145" s="17">
        <f t="shared" si="28"/>
        <v>0</v>
      </c>
      <c r="AF145"/>
      <c r="AG145"/>
    </row>
    <row r="146" spans="2:33" x14ac:dyDescent="0.2">
      <c r="B146" s="15"/>
      <c r="D146" s="60"/>
      <c r="E146" s="61"/>
      <c r="F146" s="60">
        <f t="shared" si="23"/>
        <v>0</v>
      </c>
      <c r="G146" s="62">
        <f t="shared" si="24"/>
        <v>0</v>
      </c>
      <c r="H146" s="62">
        <f t="shared" si="29"/>
        <v>0</v>
      </c>
      <c r="I146" s="62">
        <f>IF(AND(OR(AND(OR(B146="ICE",AND(B146="nzev",D146&gt;2035)),D146&gt;0),B146="ZEV",AND(B146="nzev",D146&lt;=2035)),E146&lt;&gt;BL),VLOOKUP(E146,Selection!$C$2:$D$11,2,FALSE),0)</f>
        <v>0</v>
      </c>
      <c r="K146" s="18">
        <f t="shared" si="25"/>
        <v>0</v>
      </c>
      <c r="L146" s="34">
        <f t="shared" si="30"/>
        <v>0</v>
      </c>
      <c r="M146" s="17">
        <f t="shared" si="26"/>
        <v>0</v>
      </c>
      <c r="N146" s="33">
        <f t="shared" si="27"/>
        <v>0</v>
      </c>
      <c r="O146" s="17">
        <f t="shared" si="28"/>
        <v>0</v>
      </c>
      <c r="AF146"/>
      <c r="AG146"/>
    </row>
    <row r="147" spans="2:33" x14ac:dyDescent="0.2">
      <c r="B147" s="15"/>
      <c r="D147" s="60"/>
      <c r="E147" s="61"/>
      <c r="F147" s="60">
        <f t="shared" si="23"/>
        <v>0</v>
      </c>
      <c r="G147" s="62">
        <f t="shared" si="24"/>
        <v>0</v>
      </c>
      <c r="H147" s="62">
        <f t="shared" si="29"/>
        <v>0</v>
      </c>
      <c r="I147" s="62">
        <f>IF(AND(OR(AND(OR(B147="ICE",AND(B147="nzev",D147&gt;2035)),D147&gt;0),B147="ZEV",AND(B147="nzev",D147&lt;=2035)),E147&lt;&gt;BL),VLOOKUP(E147,Selection!$C$2:$D$11,2,FALSE),0)</f>
        <v>0</v>
      </c>
      <c r="K147" s="18">
        <f t="shared" si="25"/>
        <v>0</v>
      </c>
      <c r="L147" s="34">
        <f t="shared" si="30"/>
        <v>0</v>
      </c>
      <c r="M147" s="17">
        <f t="shared" si="26"/>
        <v>0</v>
      </c>
      <c r="N147" s="33">
        <f t="shared" si="27"/>
        <v>0</v>
      </c>
      <c r="O147" s="17">
        <f t="shared" si="28"/>
        <v>0</v>
      </c>
      <c r="AF147"/>
      <c r="AG147"/>
    </row>
    <row r="148" spans="2:33" x14ac:dyDescent="0.2">
      <c r="B148" s="15"/>
      <c r="D148" s="60"/>
      <c r="E148" s="61"/>
      <c r="F148" s="60">
        <f t="shared" si="23"/>
        <v>0</v>
      </c>
      <c r="G148" s="62">
        <f t="shared" si="24"/>
        <v>0</v>
      </c>
      <c r="H148" s="62">
        <f t="shared" si="29"/>
        <v>0</v>
      </c>
      <c r="I148" s="62">
        <f>IF(AND(OR(AND(OR(B148="ICE",AND(B148="nzev",D148&gt;2035)),D148&gt;0),B148="ZEV",AND(B148="nzev",D148&lt;=2035)),E148&lt;&gt;BL),VLOOKUP(E148,Selection!$C$2:$D$11,2,FALSE),0)</f>
        <v>0</v>
      </c>
      <c r="K148" s="18">
        <f t="shared" si="25"/>
        <v>0</v>
      </c>
      <c r="L148" s="34">
        <f t="shared" si="30"/>
        <v>0</v>
      </c>
      <c r="M148" s="17">
        <f t="shared" si="26"/>
        <v>0</v>
      </c>
      <c r="N148" s="33">
        <f t="shared" si="27"/>
        <v>0</v>
      </c>
      <c r="O148" s="17">
        <f t="shared" si="28"/>
        <v>0</v>
      </c>
      <c r="AF148"/>
      <c r="AG148"/>
    </row>
    <row r="149" spans="2:33" x14ac:dyDescent="0.2">
      <c r="B149" s="15"/>
      <c r="D149" s="60"/>
      <c r="E149" s="61"/>
      <c r="F149" s="60">
        <f t="shared" si="23"/>
        <v>0</v>
      </c>
      <c r="G149" s="62">
        <f t="shared" si="24"/>
        <v>0</v>
      </c>
      <c r="H149" s="62">
        <f t="shared" si="29"/>
        <v>0</v>
      </c>
      <c r="I149" s="62">
        <f>IF(AND(OR(AND(OR(B149="ICE",AND(B149="nzev",D149&gt;2035)),D149&gt;0),B149="ZEV",AND(B149="nzev",D149&lt;=2035)),E149&lt;&gt;BL),VLOOKUP(E149,Selection!$C$2:$D$11,2,FALSE),0)</f>
        <v>0</v>
      </c>
      <c r="K149" s="18">
        <f t="shared" si="25"/>
        <v>0</v>
      </c>
      <c r="L149" s="34">
        <f t="shared" si="30"/>
        <v>0</v>
      </c>
      <c r="M149" s="17">
        <f t="shared" si="26"/>
        <v>0</v>
      </c>
      <c r="N149" s="33">
        <f t="shared" si="27"/>
        <v>0</v>
      </c>
      <c r="O149" s="17">
        <f t="shared" si="28"/>
        <v>0</v>
      </c>
      <c r="AF149"/>
      <c r="AG149"/>
    </row>
    <row r="150" spans="2:33" x14ac:dyDescent="0.2">
      <c r="B150" s="15"/>
      <c r="D150" s="60"/>
      <c r="E150" s="61"/>
      <c r="F150" s="60">
        <f t="shared" si="23"/>
        <v>0</v>
      </c>
      <c r="G150" s="62">
        <f t="shared" si="24"/>
        <v>0</v>
      </c>
      <c r="H150" s="62">
        <f t="shared" si="29"/>
        <v>0</v>
      </c>
      <c r="I150" s="62">
        <f>IF(AND(OR(AND(OR(B150="ICE",AND(B150="nzev",D150&gt;2035)),D150&gt;0),B150="ZEV",AND(B150="nzev",D150&lt;=2035)),E150&lt;&gt;BL),VLOOKUP(E150,Selection!$C$2:$D$11,2,FALSE),0)</f>
        <v>0</v>
      </c>
      <c r="K150" s="18">
        <f t="shared" si="25"/>
        <v>0</v>
      </c>
      <c r="L150" s="34">
        <f t="shared" si="30"/>
        <v>0</v>
      </c>
      <c r="M150" s="17">
        <f t="shared" si="26"/>
        <v>0</v>
      </c>
      <c r="N150" s="33">
        <f t="shared" si="27"/>
        <v>0</v>
      </c>
      <c r="O150" s="17">
        <f t="shared" si="28"/>
        <v>0</v>
      </c>
      <c r="AF150"/>
      <c r="AG150"/>
    </row>
    <row r="151" spans="2:33" x14ac:dyDescent="0.2">
      <c r="B151" s="15"/>
      <c r="D151" s="60"/>
      <c r="E151" s="61"/>
      <c r="F151" s="60">
        <f t="shared" si="23"/>
        <v>0</v>
      </c>
      <c r="G151" s="62">
        <f t="shared" si="24"/>
        <v>0</v>
      </c>
      <c r="H151" s="62">
        <f t="shared" si="29"/>
        <v>0</v>
      </c>
      <c r="I151" s="62">
        <f>IF(AND(OR(AND(OR(B151="ICE",AND(B151="nzev",D151&gt;2035)),D151&gt;0),B151="ZEV",AND(B151="nzev",D151&lt;=2035)),E151&lt;&gt;BL),VLOOKUP(E151,Selection!$C$2:$D$11,2,FALSE),0)</f>
        <v>0</v>
      </c>
      <c r="K151" s="18">
        <f t="shared" si="25"/>
        <v>0</v>
      </c>
      <c r="L151" s="34">
        <f t="shared" si="30"/>
        <v>0</v>
      </c>
      <c r="M151" s="17">
        <f t="shared" si="26"/>
        <v>0</v>
      </c>
      <c r="N151" s="33">
        <f t="shared" si="27"/>
        <v>0</v>
      </c>
      <c r="O151" s="17">
        <f t="shared" si="28"/>
        <v>0</v>
      </c>
      <c r="AF151"/>
      <c r="AG151"/>
    </row>
    <row r="152" spans="2:33" x14ac:dyDescent="0.2">
      <c r="B152" s="15"/>
      <c r="D152" s="60"/>
      <c r="E152" s="61"/>
      <c r="F152" s="60">
        <f t="shared" si="23"/>
        <v>0</v>
      </c>
      <c r="G152" s="62">
        <f t="shared" si="24"/>
        <v>0</v>
      </c>
      <c r="H152" s="62">
        <f t="shared" si="29"/>
        <v>0</v>
      </c>
      <c r="I152" s="62">
        <f>IF(AND(OR(AND(OR(B152="ICE",AND(B152="nzev",D152&gt;2035)),D152&gt;0),B152="ZEV",AND(B152="nzev",D152&lt;=2035)),E152&lt;&gt;BL),VLOOKUP(E152,Selection!$C$2:$D$11,2,FALSE),0)</f>
        <v>0</v>
      </c>
      <c r="K152" s="18">
        <f t="shared" si="25"/>
        <v>0</v>
      </c>
      <c r="L152" s="34">
        <f t="shared" si="30"/>
        <v>0</v>
      </c>
      <c r="M152" s="17">
        <f t="shared" si="26"/>
        <v>0</v>
      </c>
      <c r="N152" s="33">
        <f t="shared" si="27"/>
        <v>0</v>
      </c>
      <c r="O152" s="17">
        <f t="shared" si="28"/>
        <v>0</v>
      </c>
      <c r="AF152"/>
      <c r="AG152"/>
    </row>
    <row r="153" spans="2:33" x14ac:dyDescent="0.2">
      <c r="B153" s="15"/>
      <c r="D153" s="60"/>
      <c r="E153" s="61"/>
      <c r="F153" s="60">
        <f t="shared" si="23"/>
        <v>0</v>
      </c>
      <c r="G153" s="62">
        <f t="shared" si="24"/>
        <v>0</v>
      </c>
      <c r="H153" s="62">
        <f t="shared" si="29"/>
        <v>0</v>
      </c>
      <c r="I153" s="62">
        <f>IF(AND(OR(AND(OR(B153="ICE",AND(B153="nzev",D153&gt;2035)),D153&gt;0),B153="ZEV",AND(B153="nzev",D153&lt;=2035)),E153&lt;&gt;BL),VLOOKUP(E153,Selection!$C$2:$D$11,2,FALSE),0)</f>
        <v>0</v>
      </c>
      <c r="K153" s="18">
        <f t="shared" si="25"/>
        <v>0</v>
      </c>
      <c r="L153" s="34">
        <f t="shared" si="30"/>
        <v>0</v>
      </c>
      <c r="M153" s="17">
        <f t="shared" si="26"/>
        <v>0</v>
      </c>
      <c r="N153" s="33">
        <f t="shared" si="27"/>
        <v>0</v>
      </c>
      <c r="O153" s="17">
        <f t="shared" si="28"/>
        <v>0</v>
      </c>
      <c r="AF153"/>
      <c r="AG153"/>
    </row>
    <row r="154" spans="2:33" x14ac:dyDescent="0.2">
      <c r="B154" s="15"/>
      <c r="D154" s="60"/>
      <c r="E154" s="61"/>
      <c r="F154" s="60">
        <f t="shared" si="23"/>
        <v>0</v>
      </c>
      <c r="G154" s="62">
        <f t="shared" si="24"/>
        <v>0</v>
      </c>
      <c r="H154" s="62">
        <f t="shared" si="29"/>
        <v>0</v>
      </c>
      <c r="I154" s="62">
        <f>IF(AND(OR(AND(OR(B154="ICE",AND(B154="nzev",D154&gt;2035)),D154&gt;0),B154="ZEV",AND(B154="nzev",D154&lt;=2035)),E154&lt;&gt;BL),VLOOKUP(E154,Selection!$C$2:$D$11,2,FALSE),0)</f>
        <v>0</v>
      </c>
      <c r="K154" s="18">
        <f t="shared" si="25"/>
        <v>0</v>
      </c>
      <c r="L154" s="34">
        <f t="shared" si="30"/>
        <v>0</v>
      </c>
      <c r="M154" s="17">
        <f t="shared" si="26"/>
        <v>0</v>
      </c>
      <c r="N154" s="33">
        <f t="shared" si="27"/>
        <v>0</v>
      </c>
      <c r="O154" s="17">
        <f t="shared" si="28"/>
        <v>0</v>
      </c>
      <c r="AF154"/>
      <c r="AG154"/>
    </row>
    <row r="155" spans="2:33" x14ac:dyDescent="0.2">
      <c r="B155" s="15"/>
      <c r="D155" s="60"/>
      <c r="E155" s="61"/>
      <c r="F155" s="60">
        <f t="shared" si="23"/>
        <v>0</v>
      </c>
      <c r="G155" s="62">
        <f t="shared" si="24"/>
        <v>0</v>
      </c>
      <c r="H155" s="62">
        <f t="shared" si="29"/>
        <v>0</v>
      </c>
      <c r="I155" s="62">
        <f>IF(AND(OR(AND(OR(B155="ICE",AND(B155="nzev",D155&gt;2035)),D155&gt;0),B155="ZEV",AND(B155="nzev",D155&lt;=2035)),E155&lt;&gt;BL),VLOOKUP(E155,Selection!$C$2:$D$11,2,FALSE),0)</f>
        <v>0</v>
      </c>
      <c r="K155" s="18">
        <f t="shared" si="25"/>
        <v>0</v>
      </c>
      <c r="L155" s="34">
        <f t="shared" si="30"/>
        <v>0</v>
      </c>
      <c r="M155" s="17">
        <f t="shared" si="26"/>
        <v>0</v>
      </c>
      <c r="N155" s="33">
        <f t="shared" si="27"/>
        <v>0</v>
      </c>
      <c r="O155" s="17">
        <f t="shared" si="28"/>
        <v>0</v>
      </c>
      <c r="AF155"/>
      <c r="AG155"/>
    </row>
    <row r="156" spans="2:33" x14ac:dyDescent="0.2">
      <c r="B156" s="15"/>
      <c r="D156" s="60"/>
      <c r="E156" s="61"/>
      <c r="F156" s="60">
        <f t="shared" si="23"/>
        <v>0</v>
      </c>
      <c r="G156" s="62">
        <f t="shared" si="24"/>
        <v>0</v>
      </c>
      <c r="H156" s="62">
        <f t="shared" si="29"/>
        <v>0</v>
      </c>
      <c r="I156" s="62">
        <f>IF(AND(OR(AND(OR(B156="ICE",AND(B156="nzev",D156&gt;2035)),D156&gt;0),B156="ZEV",AND(B156="nzev",D156&lt;=2035)),E156&lt;&gt;BL),VLOOKUP(E156,Selection!$C$2:$D$11,2,FALSE),0)</f>
        <v>0</v>
      </c>
      <c r="K156" s="18">
        <f t="shared" si="25"/>
        <v>0</v>
      </c>
      <c r="L156" s="34">
        <f t="shared" si="30"/>
        <v>0</v>
      </c>
      <c r="M156" s="17">
        <f t="shared" si="26"/>
        <v>0</v>
      </c>
      <c r="N156" s="33">
        <f t="shared" si="27"/>
        <v>0</v>
      </c>
      <c r="O156" s="17">
        <f t="shared" si="28"/>
        <v>0</v>
      </c>
      <c r="AF156"/>
      <c r="AG156"/>
    </row>
    <row r="157" spans="2:33" x14ac:dyDescent="0.2">
      <c r="B157" s="15"/>
      <c r="D157" s="60"/>
      <c r="E157" s="61"/>
      <c r="F157" s="60">
        <f t="shared" si="23"/>
        <v>0</v>
      </c>
      <c r="G157" s="62">
        <f t="shared" si="24"/>
        <v>0</v>
      </c>
      <c r="H157" s="62">
        <f t="shared" si="29"/>
        <v>0</v>
      </c>
      <c r="I157" s="62">
        <f>IF(AND(OR(AND(OR(B157="ICE",AND(B157="nzev",D157&gt;2035)),D157&gt;0),B157="ZEV",AND(B157="nzev",D157&lt;=2035)),E157&lt;&gt;BL),VLOOKUP(E157,Selection!$C$2:$D$11,2,FALSE),0)</f>
        <v>0</v>
      </c>
      <c r="K157" s="18">
        <f t="shared" si="25"/>
        <v>0</v>
      </c>
      <c r="L157" s="34">
        <f t="shared" si="30"/>
        <v>0</v>
      </c>
      <c r="M157" s="17">
        <f t="shared" si="26"/>
        <v>0</v>
      </c>
      <c r="N157" s="33">
        <f t="shared" si="27"/>
        <v>0</v>
      </c>
      <c r="O157" s="17">
        <f t="shared" si="28"/>
        <v>0</v>
      </c>
      <c r="AF157"/>
      <c r="AG157"/>
    </row>
    <row r="158" spans="2:33" x14ac:dyDescent="0.2">
      <c r="B158" s="15"/>
      <c r="D158" s="60"/>
      <c r="E158" s="61"/>
      <c r="F158" s="60">
        <f t="shared" si="23"/>
        <v>0</v>
      </c>
      <c r="G158" s="62">
        <f t="shared" si="24"/>
        <v>0</v>
      </c>
      <c r="H158" s="62">
        <f t="shared" si="29"/>
        <v>0</v>
      </c>
      <c r="I158" s="62">
        <f>IF(AND(OR(AND(OR(B158="ICE",AND(B158="nzev",D158&gt;2035)),D158&gt;0),B158="ZEV",AND(B158="nzev",D158&lt;=2035)),E158&lt;&gt;BL),VLOOKUP(E158,Selection!$C$2:$D$11,2,FALSE),0)</f>
        <v>0</v>
      </c>
      <c r="K158" s="18">
        <f t="shared" si="25"/>
        <v>0</v>
      </c>
      <c r="L158" s="34">
        <f t="shared" si="30"/>
        <v>0</v>
      </c>
      <c r="M158" s="17">
        <f t="shared" si="26"/>
        <v>0</v>
      </c>
      <c r="N158" s="33">
        <f t="shared" si="27"/>
        <v>0</v>
      </c>
      <c r="O158" s="17">
        <f t="shared" si="28"/>
        <v>0</v>
      </c>
      <c r="AE158" s="18"/>
      <c r="AG158"/>
    </row>
    <row r="159" spans="2:33" x14ac:dyDescent="0.2">
      <c r="B159" s="15"/>
      <c r="D159" s="60"/>
      <c r="E159" s="61"/>
      <c r="F159" s="60">
        <f t="shared" si="23"/>
        <v>0</v>
      </c>
      <c r="G159" s="62">
        <f t="shared" si="24"/>
        <v>0</v>
      </c>
      <c r="H159" s="62">
        <f t="shared" si="29"/>
        <v>0</v>
      </c>
      <c r="I159" s="62">
        <f>IF(AND(OR(AND(OR(B159="ICE",AND(B159="nzev",D159&gt;2035)),D159&gt;0),B159="ZEV",AND(B159="nzev",D159&lt;=2035)),E159&lt;&gt;BL),VLOOKUP(E159,Selection!$C$2:$D$11,2,FALSE),0)</f>
        <v>0</v>
      </c>
      <c r="K159" s="18">
        <f t="shared" si="25"/>
        <v>0</v>
      </c>
      <c r="L159" s="34">
        <f t="shared" si="30"/>
        <v>0</v>
      </c>
      <c r="M159" s="17">
        <f t="shared" si="26"/>
        <v>0</v>
      </c>
      <c r="N159" s="33">
        <f t="shared" si="27"/>
        <v>0</v>
      </c>
      <c r="O159" s="17">
        <f t="shared" si="28"/>
        <v>0</v>
      </c>
      <c r="AF159"/>
      <c r="AG159"/>
    </row>
    <row r="160" spans="2:33" x14ac:dyDescent="0.2">
      <c r="B160" s="15"/>
      <c r="D160" s="60"/>
      <c r="E160" s="61"/>
      <c r="F160" s="60">
        <f t="shared" si="23"/>
        <v>0</v>
      </c>
      <c r="G160" s="62">
        <f t="shared" si="24"/>
        <v>0</v>
      </c>
      <c r="H160" s="62">
        <f t="shared" si="29"/>
        <v>0</v>
      </c>
      <c r="I160" s="62">
        <f>IF(AND(OR(AND(OR(B160="ICE",AND(B160="nzev",D160&gt;2035)),D160&gt;0),B160="ZEV",AND(B160="nzev",D160&lt;=2035)),E160&lt;&gt;BL),VLOOKUP(E160,Selection!$C$2:$D$11,2,FALSE),0)</f>
        <v>0</v>
      </c>
      <c r="K160" s="18">
        <f t="shared" si="25"/>
        <v>0</v>
      </c>
      <c r="L160" s="34">
        <f t="shared" si="30"/>
        <v>0</v>
      </c>
      <c r="M160" s="17">
        <f t="shared" si="26"/>
        <v>0</v>
      </c>
      <c r="N160" s="33">
        <f t="shared" si="27"/>
        <v>0</v>
      </c>
      <c r="O160" s="17">
        <f t="shared" si="28"/>
        <v>0</v>
      </c>
      <c r="AE160" s="18"/>
      <c r="AG160"/>
    </row>
    <row r="161" spans="2:33" x14ac:dyDescent="0.2">
      <c r="B161" s="15"/>
      <c r="D161" s="60"/>
      <c r="E161" s="61"/>
      <c r="F161" s="60">
        <f t="shared" si="23"/>
        <v>0</v>
      </c>
      <c r="G161" s="62">
        <f t="shared" si="24"/>
        <v>0</v>
      </c>
      <c r="H161" s="62">
        <f t="shared" si="29"/>
        <v>0</v>
      </c>
      <c r="I161" s="62">
        <f>IF(AND(OR(AND(OR(B161="ICE",AND(B161="nzev",D161&gt;2035)),D161&gt;0),B161="ZEV",AND(B161="nzev",D161&lt;=2035)),E161&lt;&gt;BL),VLOOKUP(E161,Selection!$C$2:$D$11,2,FALSE),0)</f>
        <v>0</v>
      </c>
      <c r="K161" s="18">
        <f t="shared" si="25"/>
        <v>0</v>
      </c>
      <c r="L161" s="34">
        <f t="shared" si="30"/>
        <v>0</v>
      </c>
      <c r="M161" s="17">
        <f t="shared" si="26"/>
        <v>0</v>
      </c>
      <c r="N161" s="33">
        <f t="shared" si="27"/>
        <v>0</v>
      </c>
      <c r="O161" s="17">
        <f t="shared" si="28"/>
        <v>0</v>
      </c>
      <c r="AF161"/>
      <c r="AG161"/>
    </row>
    <row r="162" spans="2:33" x14ac:dyDescent="0.2">
      <c r="B162" s="15"/>
      <c r="D162" s="60"/>
      <c r="E162" s="61"/>
      <c r="F162" s="60">
        <f t="shared" si="23"/>
        <v>0</v>
      </c>
      <c r="G162" s="62">
        <f t="shared" si="24"/>
        <v>0</v>
      </c>
      <c r="H162" s="62">
        <f t="shared" si="29"/>
        <v>0</v>
      </c>
      <c r="I162" s="62">
        <f>IF(AND(OR(AND(OR(B162="ICE",AND(B162="nzev",D162&gt;2035)),D162&gt;0),B162="ZEV",AND(B162="nzev",D162&lt;=2035)),E162&lt;&gt;BL),VLOOKUP(E162,Selection!$C$2:$D$11,2,FALSE),0)</f>
        <v>0</v>
      </c>
      <c r="K162" s="18">
        <f t="shared" si="25"/>
        <v>0</v>
      </c>
      <c r="L162" s="34">
        <f t="shared" si="30"/>
        <v>0</v>
      </c>
      <c r="M162" s="17">
        <f t="shared" si="26"/>
        <v>0</v>
      </c>
      <c r="N162" s="33">
        <f t="shared" si="27"/>
        <v>0</v>
      </c>
      <c r="O162" s="17">
        <f t="shared" si="28"/>
        <v>0</v>
      </c>
      <c r="AE162" s="18"/>
      <c r="AG162"/>
    </row>
    <row r="163" spans="2:33" x14ac:dyDescent="0.2">
      <c r="B163" s="15"/>
      <c r="D163" s="60"/>
      <c r="E163" s="61"/>
      <c r="F163" s="60">
        <f t="shared" si="23"/>
        <v>0</v>
      </c>
      <c r="G163" s="62">
        <f t="shared" si="24"/>
        <v>0</v>
      </c>
      <c r="H163" s="62">
        <f t="shared" si="29"/>
        <v>0</v>
      </c>
      <c r="I163" s="62">
        <f>IF(AND(OR(AND(OR(B163="ICE",AND(B163="nzev",D163&gt;2035)),D163&gt;0),B163="ZEV",AND(B163="nzev",D163&lt;=2035)),E163&lt;&gt;BL),VLOOKUP(E163,Selection!$C$2:$D$11,2,FALSE),0)</f>
        <v>0</v>
      </c>
      <c r="K163" s="18">
        <f t="shared" si="25"/>
        <v>0</v>
      </c>
      <c r="L163" s="34">
        <f t="shared" si="30"/>
        <v>0</v>
      </c>
      <c r="M163" s="17">
        <f t="shared" si="26"/>
        <v>0</v>
      </c>
      <c r="N163" s="33">
        <f t="shared" si="27"/>
        <v>0</v>
      </c>
      <c r="O163" s="17">
        <f t="shared" si="28"/>
        <v>0</v>
      </c>
      <c r="AF163"/>
      <c r="AG163"/>
    </row>
    <row r="164" spans="2:33" x14ac:dyDescent="0.2">
      <c r="B164" s="15"/>
      <c r="D164" s="60"/>
      <c r="E164" s="61"/>
      <c r="F164" s="60">
        <f t="shared" si="23"/>
        <v>0</v>
      </c>
      <c r="G164" s="62">
        <f t="shared" si="24"/>
        <v>0</v>
      </c>
      <c r="H164" s="62">
        <f t="shared" si="29"/>
        <v>0</v>
      </c>
      <c r="I164" s="62">
        <f>IF(AND(OR(AND(OR(B164="ICE",AND(B164="nzev",D164&gt;2035)),D164&gt;0),B164="ZEV",AND(B164="nzev",D164&lt;=2035)),E164&lt;&gt;BL),VLOOKUP(E164,Selection!$C$2:$D$11,2,FALSE),0)</f>
        <v>0</v>
      </c>
      <c r="K164" s="18">
        <f t="shared" si="25"/>
        <v>0</v>
      </c>
      <c r="L164" s="34">
        <f t="shared" si="30"/>
        <v>0</v>
      </c>
      <c r="M164" s="17">
        <f t="shared" si="26"/>
        <v>0</v>
      </c>
      <c r="N164" s="33">
        <f t="shared" si="27"/>
        <v>0</v>
      </c>
      <c r="O164" s="17">
        <f t="shared" si="28"/>
        <v>0</v>
      </c>
      <c r="AF164"/>
      <c r="AG164"/>
    </row>
    <row r="165" spans="2:33" x14ac:dyDescent="0.2">
      <c r="B165" s="15"/>
      <c r="D165" s="60"/>
      <c r="E165" s="61"/>
      <c r="F165" s="60">
        <f t="shared" si="23"/>
        <v>0</v>
      </c>
      <c r="G165" s="62">
        <f t="shared" si="24"/>
        <v>0</v>
      </c>
      <c r="H165" s="62">
        <f t="shared" si="29"/>
        <v>0</v>
      </c>
      <c r="I165" s="62">
        <f>IF(AND(OR(AND(OR(B165="ICE",AND(B165="nzev",D165&gt;2035)),D165&gt;0),B165="ZEV",AND(B165="nzev",D165&lt;=2035)),E165&lt;&gt;BL),VLOOKUP(E165,Selection!$C$2:$D$11,2,FALSE),0)</f>
        <v>0</v>
      </c>
      <c r="K165" s="18">
        <f t="shared" si="25"/>
        <v>0</v>
      </c>
      <c r="L165" s="34">
        <f t="shared" si="30"/>
        <v>0</v>
      </c>
      <c r="M165" s="17">
        <f t="shared" si="26"/>
        <v>0</v>
      </c>
      <c r="N165" s="33">
        <f t="shared" si="27"/>
        <v>0</v>
      </c>
      <c r="O165" s="17">
        <f t="shared" si="28"/>
        <v>0</v>
      </c>
      <c r="AE165" s="18"/>
      <c r="AG165"/>
    </row>
    <row r="166" spans="2:33" x14ac:dyDescent="0.2">
      <c r="B166" s="15"/>
      <c r="D166" s="60"/>
      <c r="E166" s="61"/>
      <c r="F166" s="60">
        <f t="shared" si="23"/>
        <v>0</v>
      </c>
      <c r="G166" s="62">
        <f t="shared" si="24"/>
        <v>0</v>
      </c>
      <c r="H166" s="62">
        <f t="shared" si="29"/>
        <v>0</v>
      </c>
      <c r="I166" s="62">
        <f>IF(AND(OR(AND(OR(B166="ICE",AND(B166="nzev",D166&gt;2035)),D166&gt;0),B166="ZEV",AND(B166="nzev",D166&lt;=2035)),E166&lt;&gt;BL),VLOOKUP(E166,Selection!$C$2:$D$11,2,FALSE),0)</f>
        <v>0</v>
      </c>
      <c r="K166" s="18">
        <f t="shared" si="25"/>
        <v>0</v>
      </c>
      <c r="L166" s="34">
        <f t="shared" si="30"/>
        <v>0</v>
      </c>
      <c r="M166" s="17">
        <f t="shared" si="26"/>
        <v>0</v>
      </c>
      <c r="N166" s="33">
        <f t="shared" si="27"/>
        <v>0</v>
      </c>
      <c r="O166" s="17">
        <f t="shared" si="28"/>
        <v>0</v>
      </c>
      <c r="AF166"/>
      <c r="AG166"/>
    </row>
    <row r="167" spans="2:33" x14ac:dyDescent="0.2">
      <c r="B167" s="15"/>
      <c r="D167" s="60"/>
      <c r="E167" s="61"/>
      <c r="F167" s="60">
        <f t="shared" si="23"/>
        <v>0</v>
      </c>
      <c r="G167" s="62">
        <f t="shared" si="24"/>
        <v>0</v>
      </c>
      <c r="H167" s="62">
        <f t="shared" si="29"/>
        <v>0</v>
      </c>
      <c r="I167" s="62">
        <f>IF(AND(OR(AND(OR(B167="ICE",AND(B167="nzev",D167&gt;2035)),D167&gt;0),B167="ZEV",AND(B167="nzev",D167&lt;=2035)),E167&lt;&gt;BL),VLOOKUP(E167,Selection!$C$2:$D$11,2,FALSE),0)</f>
        <v>0</v>
      </c>
      <c r="K167" s="18">
        <f t="shared" si="25"/>
        <v>0</v>
      </c>
      <c r="L167" s="34">
        <f t="shared" si="30"/>
        <v>0</v>
      </c>
      <c r="M167" s="17">
        <f t="shared" si="26"/>
        <v>0</v>
      </c>
      <c r="N167" s="33">
        <f t="shared" si="27"/>
        <v>0</v>
      </c>
      <c r="O167" s="17">
        <f t="shared" si="28"/>
        <v>0</v>
      </c>
      <c r="AE167" s="18"/>
      <c r="AG167"/>
    </row>
    <row r="168" spans="2:33" x14ac:dyDescent="0.2">
      <c r="B168" s="15"/>
      <c r="D168" s="60"/>
      <c r="E168" s="61"/>
      <c r="F168" s="60">
        <f t="shared" si="23"/>
        <v>0</v>
      </c>
      <c r="G168" s="62">
        <f t="shared" si="24"/>
        <v>0</v>
      </c>
      <c r="H168" s="62">
        <f t="shared" si="29"/>
        <v>0</v>
      </c>
      <c r="I168" s="62">
        <f>IF(AND(OR(AND(OR(B168="ICE",AND(B168="nzev",D168&gt;2035)),D168&gt;0),B168="ZEV",AND(B168="nzev",D168&lt;=2035)),E168&lt;&gt;BL),VLOOKUP(E168,Selection!$C$2:$D$11,2,FALSE),0)</f>
        <v>0</v>
      </c>
      <c r="K168" s="18">
        <f t="shared" si="25"/>
        <v>0</v>
      </c>
      <c r="L168" s="34">
        <f t="shared" si="30"/>
        <v>0</v>
      </c>
      <c r="M168" s="17">
        <f t="shared" si="26"/>
        <v>0</v>
      </c>
      <c r="N168" s="33">
        <f t="shared" si="27"/>
        <v>0</v>
      </c>
      <c r="O168" s="17">
        <f t="shared" si="28"/>
        <v>0</v>
      </c>
      <c r="AF168"/>
      <c r="AG168"/>
    </row>
    <row r="169" spans="2:33" x14ac:dyDescent="0.2">
      <c r="B169" s="15"/>
      <c r="D169" s="60"/>
      <c r="E169" s="61"/>
      <c r="F169" s="60">
        <f t="shared" si="23"/>
        <v>0</v>
      </c>
      <c r="G169" s="62">
        <f t="shared" si="24"/>
        <v>0</v>
      </c>
      <c r="H169" s="62">
        <f t="shared" si="29"/>
        <v>0</v>
      </c>
      <c r="I169" s="62">
        <f>IF(AND(OR(AND(OR(B169="ICE",AND(B169="nzev",D169&gt;2035)),D169&gt;0),B169="ZEV",AND(B169="nzev",D169&lt;=2035)),E169&lt;&gt;BL),VLOOKUP(E169,Selection!$C$2:$D$11,2,FALSE),0)</f>
        <v>0</v>
      </c>
      <c r="K169" s="18">
        <f t="shared" si="25"/>
        <v>0</v>
      </c>
      <c r="L169" s="34">
        <f t="shared" si="30"/>
        <v>0</v>
      </c>
      <c r="M169" s="17">
        <f t="shared" si="26"/>
        <v>0</v>
      </c>
      <c r="N169" s="33">
        <f t="shared" si="27"/>
        <v>0</v>
      </c>
      <c r="O169" s="17">
        <f t="shared" si="28"/>
        <v>0</v>
      </c>
      <c r="AE169" s="18"/>
      <c r="AG169"/>
    </row>
    <row r="170" spans="2:33" x14ac:dyDescent="0.2">
      <c r="B170" s="15"/>
      <c r="D170" s="60"/>
      <c r="E170" s="61"/>
      <c r="F170" s="60">
        <f t="shared" si="23"/>
        <v>0</v>
      </c>
      <c r="G170" s="62">
        <f t="shared" si="24"/>
        <v>0</v>
      </c>
      <c r="H170" s="62">
        <f t="shared" si="29"/>
        <v>0</v>
      </c>
      <c r="I170" s="62">
        <f>IF(AND(OR(AND(OR(B170="ICE",AND(B170="nzev",D170&gt;2035)),D170&gt;0),B170="ZEV",AND(B170="nzev",D170&lt;=2035)),E170&lt;&gt;BL),VLOOKUP(E170,Selection!$C$2:$D$11,2,FALSE),0)</f>
        <v>0</v>
      </c>
      <c r="K170" s="18">
        <f t="shared" si="25"/>
        <v>0</v>
      </c>
      <c r="L170" s="34">
        <f t="shared" si="30"/>
        <v>0</v>
      </c>
      <c r="M170" s="17">
        <f t="shared" si="26"/>
        <v>0</v>
      </c>
      <c r="N170" s="33">
        <f t="shared" si="27"/>
        <v>0</v>
      </c>
      <c r="O170" s="17">
        <f t="shared" si="28"/>
        <v>0</v>
      </c>
      <c r="AF170"/>
      <c r="AG170"/>
    </row>
    <row r="171" spans="2:33" x14ac:dyDescent="0.2">
      <c r="B171" s="15"/>
      <c r="D171" s="60"/>
      <c r="E171" s="61"/>
      <c r="F171" s="60">
        <f t="shared" si="23"/>
        <v>0</v>
      </c>
      <c r="G171" s="62">
        <f t="shared" si="24"/>
        <v>0</v>
      </c>
      <c r="H171" s="62">
        <f t="shared" si="29"/>
        <v>0</v>
      </c>
      <c r="I171" s="62">
        <f>IF(AND(OR(AND(OR(B171="ICE",AND(B171="nzev",D171&gt;2035)),D171&gt;0),B171="ZEV",AND(B171="nzev",D171&lt;=2035)),E171&lt;&gt;BL),VLOOKUP(E171,Selection!$C$2:$D$11,2,FALSE),0)</f>
        <v>0</v>
      </c>
      <c r="K171" s="18">
        <f t="shared" si="25"/>
        <v>0</v>
      </c>
      <c r="L171" s="34">
        <f t="shared" si="30"/>
        <v>0</v>
      </c>
      <c r="M171" s="17">
        <f t="shared" si="26"/>
        <v>0</v>
      </c>
      <c r="N171" s="33">
        <f t="shared" si="27"/>
        <v>0</v>
      </c>
      <c r="O171" s="17">
        <f t="shared" si="28"/>
        <v>0</v>
      </c>
      <c r="AF171"/>
      <c r="AG171"/>
    </row>
    <row r="172" spans="2:33" x14ac:dyDescent="0.2">
      <c r="B172" s="15"/>
      <c r="D172" s="60"/>
      <c r="E172" s="61"/>
      <c r="F172" s="60">
        <f t="shared" si="23"/>
        <v>0</v>
      </c>
      <c r="G172" s="62">
        <f t="shared" si="24"/>
        <v>0</v>
      </c>
      <c r="H172" s="62">
        <f t="shared" si="29"/>
        <v>0</v>
      </c>
      <c r="I172" s="62">
        <f>IF(AND(OR(AND(OR(B172="ICE",AND(B172="nzev",D172&gt;2035)),D172&gt;0),B172="ZEV",AND(B172="nzev",D172&lt;=2035)),E172&lt;&gt;BL),VLOOKUP(E172,Selection!$C$2:$D$11,2,FALSE),0)</f>
        <v>0</v>
      </c>
      <c r="K172" s="18">
        <f t="shared" si="25"/>
        <v>0</v>
      </c>
      <c r="L172" s="34">
        <f t="shared" si="30"/>
        <v>0</v>
      </c>
      <c r="M172" s="17">
        <f t="shared" si="26"/>
        <v>0</v>
      </c>
      <c r="N172" s="33">
        <f t="shared" si="27"/>
        <v>0</v>
      </c>
      <c r="O172" s="17">
        <f t="shared" si="28"/>
        <v>0</v>
      </c>
      <c r="AF172"/>
      <c r="AG172"/>
    </row>
    <row r="173" spans="2:33" x14ac:dyDescent="0.2">
      <c r="B173" s="15"/>
      <c r="D173" s="60"/>
      <c r="E173" s="61"/>
      <c r="F173" s="60">
        <f t="shared" si="23"/>
        <v>0</v>
      </c>
      <c r="G173" s="62">
        <f t="shared" si="24"/>
        <v>0</v>
      </c>
      <c r="H173" s="62">
        <f t="shared" si="29"/>
        <v>0</v>
      </c>
      <c r="I173" s="62">
        <f>IF(AND(OR(AND(OR(B173="ICE",AND(B173="nzev",D173&gt;2035)),D173&gt;0),B173="ZEV",AND(B173="nzev",D173&lt;=2035)),E173&lt;&gt;BL),VLOOKUP(E173,Selection!$C$2:$D$11,2,FALSE),0)</f>
        <v>0</v>
      </c>
      <c r="K173" s="18">
        <f t="shared" si="25"/>
        <v>0</v>
      </c>
      <c r="L173" s="34">
        <f t="shared" si="30"/>
        <v>0</v>
      </c>
      <c r="M173" s="17">
        <f t="shared" si="26"/>
        <v>0</v>
      </c>
      <c r="N173" s="33">
        <f t="shared" si="27"/>
        <v>0</v>
      </c>
      <c r="O173" s="17">
        <f t="shared" si="28"/>
        <v>0</v>
      </c>
      <c r="AF173"/>
      <c r="AG173"/>
    </row>
    <row r="174" spans="2:33" x14ac:dyDescent="0.2">
      <c r="B174" s="15"/>
      <c r="D174" s="60"/>
      <c r="E174" s="61"/>
      <c r="F174" s="60">
        <f t="shared" si="23"/>
        <v>0</v>
      </c>
      <c r="G174" s="62">
        <f t="shared" si="24"/>
        <v>0</v>
      </c>
      <c r="H174" s="62">
        <f t="shared" si="29"/>
        <v>0</v>
      </c>
      <c r="I174" s="62">
        <f>IF(AND(OR(AND(OR(B174="ICE",AND(B174="nzev",D174&gt;2035)),D174&gt;0),B174="ZEV",AND(B174="nzev",D174&lt;=2035)),E174&lt;&gt;BL),VLOOKUP(E174,Selection!$C$2:$D$11,2,FALSE),0)</f>
        <v>0</v>
      </c>
      <c r="K174" s="18">
        <f t="shared" si="25"/>
        <v>0</v>
      </c>
      <c r="L174" s="34">
        <f t="shared" si="30"/>
        <v>0</v>
      </c>
      <c r="M174" s="17">
        <f t="shared" si="26"/>
        <v>0</v>
      </c>
      <c r="N174" s="33">
        <f t="shared" si="27"/>
        <v>0</v>
      </c>
      <c r="O174" s="17">
        <f t="shared" si="28"/>
        <v>0</v>
      </c>
      <c r="AF174"/>
      <c r="AG174"/>
    </row>
    <row r="175" spans="2:33" x14ac:dyDescent="0.2">
      <c r="B175" s="15"/>
      <c r="D175" s="60"/>
      <c r="E175" s="61"/>
      <c r="F175" s="60">
        <f t="shared" si="23"/>
        <v>0</v>
      </c>
      <c r="G175" s="62">
        <f t="shared" si="24"/>
        <v>0</v>
      </c>
      <c r="H175" s="62">
        <f t="shared" si="29"/>
        <v>0</v>
      </c>
      <c r="I175" s="62">
        <f>IF(AND(OR(AND(OR(B175="ICE",AND(B175="nzev",D175&gt;2035)),D175&gt;0),B175="ZEV",AND(B175="nzev",D175&lt;=2035)),E175&lt;&gt;BL),VLOOKUP(E175,Selection!$C$2:$D$11,2,FALSE),0)</f>
        <v>0</v>
      </c>
      <c r="K175" s="18">
        <f t="shared" si="25"/>
        <v>0</v>
      </c>
      <c r="L175" s="34">
        <f t="shared" si="30"/>
        <v>0</v>
      </c>
      <c r="M175" s="17">
        <f t="shared" si="26"/>
        <v>0</v>
      </c>
      <c r="N175" s="33">
        <f t="shared" si="27"/>
        <v>0</v>
      </c>
      <c r="O175" s="17">
        <f t="shared" si="28"/>
        <v>0</v>
      </c>
      <c r="AF175"/>
      <c r="AG175"/>
    </row>
    <row r="176" spans="2:33" x14ac:dyDescent="0.2">
      <c r="B176" s="15"/>
      <c r="D176" s="60"/>
      <c r="E176" s="61"/>
      <c r="F176" s="60">
        <f t="shared" si="23"/>
        <v>0</v>
      </c>
      <c r="G176" s="62">
        <f t="shared" si="24"/>
        <v>0</v>
      </c>
      <c r="H176" s="62">
        <f t="shared" si="29"/>
        <v>0</v>
      </c>
      <c r="I176" s="62">
        <f>IF(AND(OR(AND(OR(B176="ICE",AND(B176="nzev",D176&gt;2035)),D176&gt;0),B176="ZEV",AND(B176="nzev",D176&lt;=2035)),E176&lt;&gt;BL),VLOOKUP(E176,Selection!$C$2:$D$11,2,FALSE),0)</f>
        <v>0</v>
      </c>
      <c r="K176" s="18">
        <f t="shared" si="25"/>
        <v>0</v>
      </c>
      <c r="L176" s="34">
        <f t="shared" si="30"/>
        <v>0</v>
      </c>
      <c r="M176" s="17">
        <f t="shared" si="26"/>
        <v>0</v>
      </c>
      <c r="N176" s="33">
        <f t="shared" si="27"/>
        <v>0</v>
      </c>
      <c r="O176" s="17">
        <f t="shared" si="28"/>
        <v>0</v>
      </c>
      <c r="AF176"/>
      <c r="AG176"/>
    </row>
    <row r="177" spans="2:33" x14ac:dyDescent="0.2">
      <c r="B177" s="15"/>
      <c r="D177" s="60"/>
      <c r="E177" s="61"/>
      <c r="F177" s="60">
        <f t="shared" si="23"/>
        <v>0</v>
      </c>
      <c r="G177" s="62">
        <f t="shared" si="24"/>
        <v>0</v>
      </c>
      <c r="H177" s="62">
        <f t="shared" si="29"/>
        <v>0</v>
      </c>
      <c r="I177" s="62">
        <f>IF(AND(OR(AND(OR(B177="ICE",AND(B177="nzev",D177&gt;2035)),D177&gt;0),B177="ZEV",AND(B177="nzev",D177&lt;=2035)),E177&lt;&gt;BL),VLOOKUP(E177,Selection!$C$2:$D$11,2,FALSE),0)</f>
        <v>0</v>
      </c>
      <c r="K177" s="18">
        <f t="shared" si="25"/>
        <v>0</v>
      </c>
      <c r="L177" s="34">
        <f t="shared" si="30"/>
        <v>0</v>
      </c>
      <c r="M177" s="17">
        <f t="shared" si="26"/>
        <v>0</v>
      </c>
      <c r="N177" s="33">
        <f t="shared" si="27"/>
        <v>0</v>
      </c>
      <c r="O177" s="17">
        <f t="shared" si="28"/>
        <v>0</v>
      </c>
      <c r="AF177"/>
      <c r="AG177"/>
    </row>
    <row r="178" spans="2:33" x14ac:dyDescent="0.2">
      <c r="B178" s="15"/>
      <c r="D178" s="60"/>
      <c r="E178" s="61"/>
      <c r="F178" s="60">
        <f t="shared" si="23"/>
        <v>0</v>
      </c>
      <c r="G178" s="62">
        <f t="shared" si="24"/>
        <v>0</v>
      </c>
      <c r="H178" s="62">
        <f t="shared" si="29"/>
        <v>0</v>
      </c>
      <c r="I178" s="62">
        <f>IF(AND(OR(AND(OR(B178="ICE",AND(B178="nzev",D178&gt;2035)),D178&gt;0),B178="ZEV",AND(B178="nzev",D178&lt;=2035)),E178&lt;&gt;BL),VLOOKUP(E178,Selection!$C$2:$D$11,2,FALSE),0)</f>
        <v>0</v>
      </c>
      <c r="K178" s="18">
        <f t="shared" si="25"/>
        <v>0</v>
      </c>
      <c r="L178" s="34">
        <f t="shared" si="30"/>
        <v>0</v>
      </c>
      <c r="M178" s="17">
        <f t="shared" si="26"/>
        <v>0</v>
      </c>
      <c r="N178" s="33">
        <f t="shared" si="27"/>
        <v>0</v>
      </c>
      <c r="O178" s="17">
        <f t="shared" si="28"/>
        <v>0</v>
      </c>
      <c r="AF178"/>
      <c r="AG178"/>
    </row>
    <row r="179" spans="2:33" x14ac:dyDescent="0.2">
      <c r="B179" s="15"/>
      <c r="D179" s="60"/>
      <c r="E179" s="61"/>
      <c r="F179" s="60">
        <f t="shared" si="23"/>
        <v>0</v>
      </c>
      <c r="G179" s="62">
        <f t="shared" si="24"/>
        <v>0</v>
      </c>
      <c r="H179" s="62">
        <f t="shared" si="29"/>
        <v>0</v>
      </c>
      <c r="I179" s="62">
        <f>IF(AND(OR(AND(OR(B179="ICE",AND(B179="nzev",D179&gt;2035)),D179&gt;0),B179="ZEV",AND(B179="nzev",D179&lt;=2035)),E179&lt;&gt;BL),VLOOKUP(E179,Selection!$C$2:$D$11,2,FALSE),0)</f>
        <v>0</v>
      </c>
      <c r="K179" s="18">
        <f t="shared" si="25"/>
        <v>0</v>
      </c>
      <c r="L179" s="34">
        <f t="shared" si="30"/>
        <v>0</v>
      </c>
      <c r="M179" s="17">
        <f t="shared" si="26"/>
        <v>0</v>
      </c>
      <c r="N179" s="33">
        <f t="shared" si="27"/>
        <v>0</v>
      </c>
      <c r="O179" s="17">
        <f t="shared" si="28"/>
        <v>0</v>
      </c>
      <c r="AF179"/>
      <c r="AG179"/>
    </row>
    <row r="180" spans="2:33" x14ac:dyDescent="0.2">
      <c r="B180" s="15"/>
      <c r="D180" s="60"/>
      <c r="E180" s="61"/>
      <c r="F180" s="60">
        <f t="shared" si="23"/>
        <v>0</v>
      </c>
      <c r="G180" s="62">
        <f t="shared" si="24"/>
        <v>0</v>
      </c>
      <c r="H180" s="62">
        <f t="shared" si="29"/>
        <v>0</v>
      </c>
      <c r="I180" s="62">
        <f>IF(AND(OR(AND(OR(B180="ICE",AND(B180="nzev",D180&gt;2035)),D180&gt;0),B180="ZEV",AND(B180="nzev",D180&lt;=2035)),E180&lt;&gt;BL),VLOOKUP(E180,Selection!$C$2:$D$11,2,FALSE),0)</f>
        <v>0</v>
      </c>
      <c r="K180" s="18">
        <f t="shared" si="25"/>
        <v>0</v>
      </c>
      <c r="L180" s="34">
        <f t="shared" si="30"/>
        <v>0</v>
      </c>
      <c r="M180" s="17">
        <f t="shared" si="26"/>
        <v>0</v>
      </c>
      <c r="N180" s="33">
        <f t="shared" si="27"/>
        <v>0</v>
      </c>
      <c r="O180" s="17">
        <f t="shared" si="28"/>
        <v>0</v>
      </c>
      <c r="AF180"/>
      <c r="AG180"/>
    </row>
    <row r="181" spans="2:33" x14ac:dyDescent="0.2">
      <c r="B181" s="15"/>
      <c r="D181" s="60"/>
      <c r="E181" s="61"/>
      <c r="F181" s="60">
        <f t="shared" si="23"/>
        <v>0</v>
      </c>
      <c r="G181" s="62">
        <f t="shared" si="24"/>
        <v>0</v>
      </c>
      <c r="H181" s="62">
        <f t="shared" si="29"/>
        <v>0</v>
      </c>
      <c r="I181" s="62">
        <f>IF(AND(OR(AND(OR(B181="ICE",AND(B181="nzev",D181&gt;2035)),D181&gt;0),B181="ZEV",AND(B181="nzev",D181&lt;=2035)),E181&lt;&gt;BL),VLOOKUP(E181,Selection!$C$2:$D$11,2,FALSE),0)</f>
        <v>0</v>
      </c>
      <c r="K181" s="18">
        <f t="shared" si="25"/>
        <v>0</v>
      </c>
      <c r="L181" s="34">
        <f t="shared" si="30"/>
        <v>0</v>
      </c>
      <c r="M181" s="17">
        <f t="shared" si="26"/>
        <v>0</v>
      </c>
      <c r="N181" s="33">
        <f t="shared" si="27"/>
        <v>0</v>
      </c>
      <c r="O181" s="17">
        <f t="shared" si="28"/>
        <v>0</v>
      </c>
      <c r="AF181"/>
      <c r="AG181"/>
    </row>
    <row r="182" spans="2:33" x14ac:dyDescent="0.2">
      <c r="B182" s="15"/>
      <c r="D182" s="60"/>
      <c r="E182" s="61"/>
      <c r="F182" s="60">
        <f t="shared" si="23"/>
        <v>0</v>
      </c>
      <c r="G182" s="62">
        <f t="shared" si="24"/>
        <v>0</v>
      </c>
      <c r="H182" s="62">
        <f t="shared" si="29"/>
        <v>0</v>
      </c>
      <c r="I182" s="62">
        <f>IF(AND(OR(AND(OR(B182="ICE",AND(B182="nzev",D182&gt;2035)),D182&gt;0),B182="ZEV",AND(B182="nzev",D182&lt;=2035)),E182&lt;&gt;BL),VLOOKUP(E182,Selection!$C$2:$D$11,2,FALSE),0)</f>
        <v>0</v>
      </c>
      <c r="K182" s="18">
        <f t="shared" si="25"/>
        <v>0</v>
      </c>
      <c r="L182" s="34">
        <f t="shared" si="30"/>
        <v>0</v>
      </c>
      <c r="M182" s="17">
        <f t="shared" si="26"/>
        <v>0</v>
      </c>
      <c r="N182" s="33">
        <f t="shared" si="27"/>
        <v>0</v>
      </c>
      <c r="O182" s="17">
        <f t="shared" si="28"/>
        <v>0</v>
      </c>
      <c r="AF182"/>
      <c r="AG182"/>
    </row>
    <row r="183" spans="2:33" x14ac:dyDescent="0.2">
      <c r="B183" s="15"/>
      <c r="D183" s="60"/>
      <c r="E183" s="61"/>
      <c r="F183" s="60">
        <f t="shared" si="23"/>
        <v>0</v>
      </c>
      <c r="G183" s="62">
        <f t="shared" si="24"/>
        <v>0</v>
      </c>
      <c r="H183" s="62">
        <f t="shared" si="29"/>
        <v>0</v>
      </c>
      <c r="I183" s="62">
        <f>IF(AND(OR(AND(OR(B183="ICE",AND(B183="nzev",D183&gt;2035)),D183&gt;0),B183="ZEV",AND(B183="nzev",D183&lt;=2035)),E183&lt;&gt;BL),VLOOKUP(E183,Selection!$C$2:$D$11,2,FALSE),0)</f>
        <v>0</v>
      </c>
      <c r="K183" s="18">
        <f t="shared" si="25"/>
        <v>0</v>
      </c>
      <c r="L183" s="34">
        <f t="shared" si="30"/>
        <v>0</v>
      </c>
      <c r="M183" s="17">
        <f t="shared" si="26"/>
        <v>0</v>
      </c>
      <c r="N183" s="33">
        <f t="shared" si="27"/>
        <v>0</v>
      </c>
      <c r="O183" s="17">
        <f t="shared" si="28"/>
        <v>0</v>
      </c>
      <c r="AF183"/>
      <c r="AG183"/>
    </row>
    <row r="184" spans="2:33" x14ac:dyDescent="0.2">
      <c r="B184" s="15"/>
      <c r="D184" s="60"/>
      <c r="E184" s="61"/>
      <c r="F184" s="60">
        <f t="shared" si="23"/>
        <v>0</v>
      </c>
      <c r="G184" s="62">
        <f t="shared" si="24"/>
        <v>0</v>
      </c>
      <c r="H184" s="62">
        <f t="shared" si="29"/>
        <v>0</v>
      </c>
      <c r="I184" s="62">
        <f>IF(AND(OR(AND(OR(B184="ICE",AND(B184="nzev",D184&gt;2035)),D184&gt;0),B184="ZEV",AND(B184="nzev",D184&lt;=2035)),E184&lt;&gt;BL),VLOOKUP(E184,Selection!$C$2:$D$11,2,FALSE),0)</f>
        <v>0</v>
      </c>
      <c r="K184" s="18">
        <f t="shared" si="25"/>
        <v>0</v>
      </c>
      <c r="L184" s="34">
        <f t="shared" si="30"/>
        <v>0</v>
      </c>
      <c r="M184" s="17">
        <f t="shared" si="26"/>
        <v>0</v>
      </c>
      <c r="N184" s="33">
        <f t="shared" si="27"/>
        <v>0</v>
      </c>
      <c r="O184" s="17">
        <f t="shared" si="28"/>
        <v>0</v>
      </c>
      <c r="AF184"/>
      <c r="AG184"/>
    </row>
    <row r="185" spans="2:33" x14ac:dyDescent="0.2">
      <c r="B185" s="15"/>
      <c r="D185" s="60"/>
      <c r="E185" s="61"/>
      <c r="F185" s="60">
        <f t="shared" si="23"/>
        <v>0</v>
      </c>
      <c r="G185" s="62">
        <f t="shared" si="24"/>
        <v>0</v>
      </c>
      <c r="H185" s="62">
        <f t="shared" si="29"/>
        <v>0</v>
      </c>
      <c r="I185" s="62">
        <f>IF(AND(OR(AND(OR(B185="ICE",AND(B185="nzev",D185&gt;2035)),D185&gt;0),B185="ZEV",AND(B185="nzev",D185&lt;=2035)),E185&lt;&gt;BL),VLOOKUP(E185,Selection!$C$2:$D$11,2,FALSE),0)</f>
        <v>0</v>
      </c>
      <c r="K185" s="18">
        <f t="shared" si="25"/>
        <v>0</v>
      </c>
      <c r="L185" s="34">
        <f t="shared" si="30"/>
        <v>0</v>
      </c>
      <c r="M185" s="17">
        <f t="shared" si="26"/>
        <v>0</v>
      </c>
      <c r="N185" s="33">
        <f t="shared" si="27"/>
        <v>0</v>
      </c>
      <c r="O185" s="17">
        <f t="shared" si="28"/>
        <v>0</v>
      </c>
      <c r="AF185"/>
      <c r="AG185"/>
    </row>
    <row r="186" spans="2:33" x14ac:dyDescent="0.2">
      <c r="B186" s="15"/>
      <c r="D186" s="60"/>
      <c r="E186" s="61"/>
      <c r="F186" s="60">
        <f t="shared" si="23"/>
        <v>0</v>
      </c>
      <c r="G186" s="62">
        <f t="shared" si="24"/>
        <v>0</v>
      </c>
      <c r="H186" s="62">
        <f t="shared" si="29"/>
        <v>0</v>
      </c>
      <c r="I186" s="62">
        <f>IF(AND(OR(AND(OR(B186="ICE",AND(B186="nzev",D186&gt;2035)),D186&gt;0),B186="ZEV",AND(B186="nzev",D186&lt;=2035)),E186&lt;&gt;BL),VLOOKUP(E186,Selection!$C$2:$D$11,2,FALSE),0)</f>
        <v>0</v>
      </c>
      <c r="K186" s="18">
        <f t="shared" si="25"/>
        <v>0</v>
      </c>
      <c r="L186" s="34">
        <f t="shared" si="30"/>
        <v>0</v>
      </c>
      <c r="M186" s="17">
        <f t="shared" si="26"/>
        <v>0</v>
      </c>
      <c r="N186" s="33">
        <f t="shared" si="27"/>
        <v>0</v>
      </c>
      <c r="O186" s="17">
        <f t="shared" si="28"/>
        <v>0</v>
      </c>
      <c r="AF186"/>
      <c r="AG186"/>
    </row>
    <row r="187" spans="2:33" x14ac:dyDescent="0.2">
      <c r="B187" s="15"/>
      <c r="D187" s="60"/>
      <c r="E187" s="61"/>
      <c r="F187" s="60">
        <f t="shared" si="23"/>
        <v>0</v>
      </c>
      <c r="G187" s="62">
        <f t="shared" si="24"/>
        <v>0</v>
      </c>
      <c r="H187" s="62">
        <f t="shared" si="29"/>
        <v>0</v>
      </c>
      <c r="I187" s="62">
        <f>IF(AND(OR(AND(OR(B187="ICE",AND(B187="nzev",D187&gt;2035)),D187&gt;0),B187="ZEV",AND(B187="nzev",D187&lt;=2035)),E187&lt;&gt;BL),VLOOKUP(E187,Selection!$C$2:$D$11,2,FALSE),0)</f>
        <v>0</v>
      </c>
      <c r="K187" s="18">
        <f t="shared" si="25"/>
        <v>0</v>
      </c>
      <c r="L187" s="34">
        <f t="shared" si="30"/>
        <v>0</v>
      </c>
      <c r="M187" s="17">
        <f t="shared" si="26"/>
        <v>0</v>
      </c>
      <c r="N187" s="33">
        <f t="shared" si="27"/>
        <v>0</v>
      </c>
      <c r="O187" s="17">
        <f t="shared" si="28"/>
        <v>0</v>
      </c>
      <c r="AF187"/>
      <c r="AG187"/>
    </row>
    <row r="188" spans="2:33" x14ac:dyDescent="0.2">
      <c r="B188" s="15"/>
      <c r="D188" s="60"/>
      <c r="E188" s="61"/>
      <c r="F188" s="60">
        <f t="shared" si="23"/>
        <v>0</v>
      </c>
      <c r="G188" s="62">
        <f t="shared" si="24"/>
        <v>0</v>
      </c>
      <c r="H188" s="62">
        <f t="shared" si="29"/>
        <v>0</v>
      </c>
      <c r="I188" s="62">
        <f>IF(AND(OR(AND(OR(B188="ICE",AND(B188="nzev",D188&gt;2035)),D188&gt;0),B188="ZEV",AND(B188="nzev",D188&lt;=2035)),E188&lt;&gt;BL),VLOOKUP(E188,Selection!$C$2:$D$11,2,FALSE),0)</f>
        <v>0</v>
      </c>
      <c r="K188" s="18">
        <f t="shared" si="25"/>
        <v>0</v>
      </c>
      <c r="L188" s="34">
        <f t="shared" si="30"/>
        <v>0</v>
      </c>
      <c r="M188" s="17">
        <f t="shared" si="26"/>
        <v>0</v>
      </c>
      <c r="N188" s="33">
        <f t="shared" si="27"/>
        <v>0</v>
      </c>
      <c r="O188" s="17">
        <f t="shared" si="28"/>
        <v>0</v>
      </c>
      <c r="AF188"/>
      <c r="AG188"/>
    </row>
    <row r="189" spans="2:33" x14ac:dyDescent="0.2">
      <c r="B189" s="15"/>
      <c r="D189" s="60"/>
      <c r="E189" s="61"/>
      <c r="F189" s="60">
        <f t="shared" si="23"/>
        <v>0</v>
      </c>
      <c r="G189" s="62">
        <f t="shared" si="24"/>
        <v>0</v>
      </c>
      <c r="H189" s="62">
        <f t="shared" si="29"/>
        <v>0</v>
      </c>
      <c r="I189" s="62">
        <f>IF(AND(OR(AND(OR(B189="ICE",AND(B189="nzev",D189&gt;2035)),D189&gt;0),B189="ZEV",AND(B189="nzev",D189&lt;=2035)),E189&lt;&gt;BL),VLOOKUP(E189,Selection!$C$2:$D$11,2,FALSE),0)</f>
        <v>0</v>
      </c>
      <c r="K189" s="18">
        <f t="shared" si="25"/>
        <v>0</v>
      </c>
      <c r="L189" s="34">
        <f t="shared" si="30"/>
        <v>0</v>
      </c>
      <c r="M189" s="17">
        <f t="shared" si="26"/>
        <v>0</v>
      </c>
      <c r="N189" s="33">
        <f t="shared" si="27"/>
        <v>0</v>
      </c>
      <c r="O189" s="17">
        <f t="shared" si="28"/>
        <v>0</v>
      </c>
      <c r="AF189"/>
      <c r="AG189"/>
    </row>
    <row r="190" spans="2:33" x14ac:dyDescent="0.2">
      <c r="B190" s="15"/>
      <c r="D190" s="60"/>
      <c r="E190" s="61"/>
      <c r="F190" s="60">
        <f t="shared" si="23"/>
        <v>0</v>
      </c>
      <c r="G190" s="62">
        <f t="shared" si="24"/>
        <v>0</v>
      </c>
      <c r="H190" s="62">
        <f t="shared" si="29"/>
        <v>0</v>
      </c>
      <c r="I190" s="62">
        <f>IF(AND(OR(AND(OR(B190="ICE",AND(B190="nzev",D190&gt;2035)),D190&gt;0),B190="ZEV",AND(B190="nzev",D190&lt;=2035)),E190&lt;&gt;BL),VLOOKUP(E190,Selection!$C$2:$D$11,2,FALSE),0)</f>
        <v>0</v>
      </c>
      <c r="K190" s="18">
        <f t="shared" si="25"/>
        <v>0</v>
      </c>
      <c r="L190" s="34">
        <f t="shared" si="30"/>
        <v>0</v>
      </c>
      <c r="M190" s="17">
        <f t="shared" si="26"/>
        <v>0</v>
      </c>
      <c r="N190" s="33">
        <f t="shared" si="27"/>
        <v>0</v>
      </c>
      <c r="O190" s="17">
        <f t="shared" si="28"/>
        <v>0</v>
      </c>
      <c r="AF190"/>
      <c r="AG190"/>
    </row>
    <row r="191" spans="2:33" x14ac:dyDescent="0.2">
      <c r="B191" s="15"/>
      <c r="D191" s="60"/>
      <c r="E191" s="61"/>
      <c r="F191" s="60">
        <f t="shared" si="23"/>
        <v>0</v>
      </c>
      <c r="G191" s="62">
        <f t="shared" si="24"/>
        <v>0</v>
      </c>
      <c r="H191" s="62">
        <f t="shared" si="29"/>
        <v>0</v>
      </c>
      <c r="I191" s="62">
        <f>IF(AND(OR(AND(OR(B191="ICE",AND(B191="nzev",D191&gt;2035)),D191&gt;0),B191="ZEV",AND(B191="nzev",D191&lt;=2035)),E191&lt;&gt;BL),VLOOKUP(E191,Selection!$C$2:$D$11,2,FALSE),0)</f>
        <v>0</v>
      </c>
      <c r="K191" s="18">
        <f t="shared" si="25"/>
        <v>0</v>
      </c>
      <c r="L191" s="34">
        <f t="shared" si="30"/>
        <v>0</v>
      </c>
      <c r="M191" s="17">
        <f t="shared" si="26"/>
        <v>0</v>
      </c>
      <c r="N191" s="33">
        <f t="shared" si="27"/>
        <v>0</v>
      </c>
      <c r="O191" s="17">
        <f t="shared" si="28"/>
        <v>0</v>
      </c>
      <c r="AF191"/>
      <c r="AG191"/>
    </row>
    <row r="192" spans="2:33" x14ac:dyDescent="0.2">
      <c r="B192" s="15"/>
      <c r="D192" s="60"/>
      <c r="E192" s="61"/>
      <c r="F192" s="60">
        <f t="shared" si="23"/>
        <v>0</v>
      </c>
      <c r="G192" s="62">
        <f t="shared" si="24"/>
        <v>0</v>
      </c>
      <c r="H192" s="62">
        <f t="shared" si="29"/>
        <v>0</v>
      </c>
      <c r="I192" s="62">
        <f>IF(AND(OR(AND(OR(B192="ICE",AND(B192="nzev",D192&gt;2035)),D192&gt;0),B192="ZEV",AND(B192="nzev",D192&lt;=2035)),E192&lt;&gt;BL),VLOOKUP(E192,Selection!$C$2:$D$11,2,FALSE),0)</f>
        <v>0</v>
      </c>
      <c r="K192" s="18">
        <f t="shared" si="25"/>
        <v>0</v>
      </c>
      <c r="L192" s="34">
        <f t="shared" si="30"/>
        <v>0</v>
      </c>
      <c r="M192" s="17">
        <f t="shared" si="26"/>
        <v>0</v>
      </c>
      <c r="N192" s="33">
        <f t="shared" si="27"/>
        <v>0</v>
      </c>
      <c r="O192" s="17">
        <f t="shared" si="28"/>
        <v>0</v>
      </c>
      <c r="AF192"/>
      <c r="AG192"/>
    </row>
    <row r="193" spans="2:33" x14ac:dyDescent="0.2">
      <c r="B193" s="15"/>
      <c r="D193" s="60"/>
      <c r="E193" s="61"/>
      <c r="F193" s="60">
        <f t="shared" si="23"/>
        <v>0</v>
      </c>
      <c r="G193" s="62">
        <f t="shared" si="24"/>
        <v>0</v>
      </c>
      <c r="H193" s="62">
        <f t="shared" si="29"/>
        <v>0</v>
      </c>
      <c r="I193" s="62">
        <f>IF(AND(OR(AND(OR(B193="ICE",AND(B193="nzev",D193&gt;2035)),D193&gt;0),B193="ZEV",AND(B193="nzev",D193&lt;=2035)),E193&lt;&gt;BL),VLOOKUP(E193,Selection!$C$2:$D$11,2,FALSE),0)</f>
        <v>0</v>
      </c>
      <c r="K193" s="18">
        <f t="shared" si="25"/>
        <v>0</v>
      </c>
      <c r="L193" s="34">
        <f t="shared" si="30"/>
        <v>0</v>
      </c>
      <c r="M193" s="17">
        <f t="shared" si="26"/>
        <v>0</v>
      </c>
      <c r="N193" s="33">
        <f t="shared" si="27"/>
        <v>0</v>
      </c>
      <c r="O193" s="17">
        <f t="shared" si="28"/>
        <v>0</v>
      </c>
      <c r="AF193"/>
      <c r="AG193"/>
    </row>
    <row r="194" spans="2:33" x14ac:dyDescent="0.2">
      <c r="B194" s="15"/>
      <c r="D194" s="60"/>
      <c r="E194" s="61"/>
      <c r="F194" s="60">
        <f t="shared" si="23"/>
        <v>0</v>
      </c>
      <c r="G194" s="62">
        <f t="shared" si="24"/>
        <v>0</v>
      </c>
      <c r="H194" s="62">
        <f t="shared" si="29"/>
        <v>0</v>
      </c>
      <c r="I194" s="62">
        <f>IF(AND(OR(AND(OR(B194="ICE",AND(B194="nzev",D194&gt;2035)),D194&gt;0),B194="ZEV",AND(B194="nzev",D194&lt;=2035)),E194&lt;&gt;BL),VLOOKUP(E194,Selection!$C$2:$D$11,2,FALSE),0)</f>
        <v>0</v>
      </c>
      <c r="K194" s="18">
        <f t="shared" si="25"/>
        <v>0</v>
      </c>
      <c r="L194" s="34">
        <f t="shared" si="30"/>
        <v>0</v>
      </c>
      <c r="M194" s="17">
        <f t="shared" si="26"/>
        <v>0</v>
      </c>
      <c r="N194" s="33">
        <f t="shared" si="27"/>
        <v>0</v>
      </c>
      <c r="O194" s="17">
        <f t="shared" si="28"/>
        <v>0</v>
      </c>
      <c r="AE194" s="18"/>
      <c r="AG194"/>
    </row>
    <row r="195" spans="2:33" x14ac:dyDescent="0.2">
      <c r="B195" s="15"/>
      <c r="D195" s="60"/>
      <c r="E195" s="61"/>
      <c r="F195" s="60">
        <f t="shared" si="23"/>
        <v>0</v>
      </c>
      <c r="G195" s="62">
        <f t="shared" si="24"/>
        <v>0</v>
      </c>
      <c r="H195" s="62">
        <f t="shared" si="29"/>
        <v>0</v>
      </c>
      <c r="I195" s="62">
        <f>IF(AND(OR(AND(OR(B195="ICE",AND(B195="nzev",D195&gt;2035)),D195&gt;0),B195="ZEV",AND(B195="nzev",D195&lt;=2035)),E195&lt;&gt;BL),VLOOKUP(E195,Selection!$C$2:$D$11,2,FALSE),0)</f>
        <v>0</v>
      </c>
      <c r="K195" s="18">
        <f t="shared" si="25"/>
        <v>0</v>
      </c>
      <c r="L195" s="34">
        <f t="shared" si="30"/>
        <v>0</v>
      </c>
      <c r="M195" s="17">
        <f t="shared" si="26"/>
        <v>0</v>
      </c>
      <c r="N195" s="33">
        <f t="shared" si="27"/>
        <v>0</v>
      </c>
      <c r="O195" s="17">
        <f t="shared" si="28"/>
        <v>0</v>
      </c>
      <c r="AE195" s="18"/>
      <c r="AG195"/>
    </row>
    <row r="196" spans="2:33" x14ac:dyDescent="0.2">
      <c r="B196" s="15"/>
      <c r="D196" s="60"/>
      <c r="E196" s="61"/>
      <c r="F196" s="60">
        <f t="shared" si="23"/>
        <v>0</v>
      </c>
      <c r="G196" s="62">
        <f t="shared" si="24"/>
        <v>0</v>
      </c>
      <c r="H196" s="62">
        <f t="shared" si="29"/>
        <v>0</v>
      </c>
      <c r="I196" s="62">
        <f>IF(AND(OR(AND(OR(B196="ICE",AND(B196="nzev",D196&gt;2035)),D196&gt;0),B196="ZEV",AND(B196="nzev",D196&lt;=2035)),E196&lt;&gt;BL),VLOOKUP(E196,Selection!$C$2:$D$11,2,FALSE),0)</f>
        <v>0</v>
      </c>
      <c r="K196" s="18">
        <f t="shared" si="25"/>
        <v>0</v>
      </c>
      <c r="L196" s="34">
        <f t="shared" si="30"/>
        <v>0</v>
      </c>
      <c r="M196" s="17">
        <f t="shared" si="26"/>
        <v>0</v>
      </c>
      <c r="N196" s="33">
        <f t="shared" si="27"/>
        <v>0</v>
      </c>
      <c r="O196" s="17">
        <f t="shared" si="28"/>
        <v>0</v>
      </c>
      <c r="AE196" s="18"/>
      <c r="AG196"/>
    </row>
    <row r="197" spans="2:33" x14ac:dyDescent="0.2">
      <c r="B197" s="15"/>
      <c r="D197" s="60"/>
      <c r="E197" s="61"/>
      <c r="F197" s="60">
        <f t="shared" si="23"/>
        <v>0</v>
      </c>
      <c r="G197" s="62">
        <f t="shared" si="24"/>
        <v>0</v>
      </c>
      <c r="H197" s="62">
        <f t="shared" si="29"/>
        <v>0</v>
      </c>
      <c r="I197" s="62">
        <f>IF(AND(OR(AND(OR(B197="ICE",AND(B197="nzev",D197&gt;2035)),D197&gt;0),B197="ZEV",AND(B197="nzev",D197&lt;=2035)),E197&lt;&gt;BL),VLOOKUP(E197,Selection!$C$2:$D$11,2,FALSE),0)</f>
        <v>0</v>
      </c>
      <c r="K197" s="18">
        <f t="shared" si="25"/>
        <v>0</v>
      </c>
      <c r="L197" s="34">
        <f t="shared" si="30"/>
        <v>0</v>
      </c>
      <c r="M197" s="17">
        <f t="shared" si="26"/>
        <v>0</v>
      </c>
      <c r="N197" s="33">
        <f t="shared" si="27"/>
        <v>0</v>
      </c>
      <c r="O197" s="17">
        <f t="shared" si="28"/>
        <v>0</v>
      </c>
      <c r="AE197" s="18"/>
      <c r="AG197"/>
    </row>
    <row r="198" spans="2:33" x14ac:dyDescent="0.2">
      <c r="B198" s="15"/>
      <c r="D198" s="60"/>
      <c r="E198" s="61"/>
      <c r="F198" s="60">
        <f t="shared" ref="F198:F261" si="31">IF(AND(OR(B198="ICE",AND(B198="nzev",D198&gt;2035)),E198&lt;&gt;BL),IF(IFERROR(SEARCH("cab tractor",E198),FALSE),"Please Enter",BL),BL)</f>
        <v>0</v>
      </c>
      <c r="G198" s="62">
        <f t="shared" ref="G198:G261" si="32">IF(AND(OR(B198="ICE",AND(B198="nzev",D198&gt;2035)),E198&lt;&gt;BL),IF(IFERROR(SEARCH("cab tractor",E198),FALSE),IF(AND(F198&gt;12,F198&lt;19),F198,18),18),IF(D198&gt;1900,18,BL))</f>
        <v>0</v>
      </c>
      <c r="H198" s="62">
        <f t="shared" si="29"/>
        <v>0</v>
      </c>
      <c r="I198" s="62">
        <f>IF(AND(OR(AND(OR(B198="ICE",AND(B198="nzev",D198&gt;2035)),D198&gt;0),B198="ZEV",AND(B198="nzev",D198&lt;=2035)),E198&lt;&gt;BL),VLOOKUP(E198,Selection!$C$2:$D$11,2,FALSE),0)</f>
        <v>0</v>
      </c>
      <c r="K198" s="18">
        <f t="shared" ref="K198:K261" si="33">IF(B198="ICE",IF(D198&gt;0,D198+18,0),IF(OR(AND(B198="nzev",D198&lt;=2035),B198="zev"),0,IF(D198&gt;0,D198+18,0)))</f>
        <v>0</v>
      </c>
      <c r="L198" s="34">
        <f t="shared" si="30"/>
        <v>0</v>
      </c>
      <c r="M198" s="17">
        <f t="shared" ref="M198:M261" si="34">IF(B198="ICE",IF(ISNUMBER(L198),D198+L198,D198+18),IF(AND(B198="nzev",D198&gt;2035),IF(ISNUMBER(L198),D198+L198,D198+18),0))</f>
        <v>0</v>
      </c>
      <c r="N198" s="33">
        <f t="shared" ref="N198:N261" si="35">IF(AND(OR(B198="ICE",AND(B198="nzev",D198&gt;2035)),D198&gt;0),I198,IF(OR(B198="ZEV",AND(B198="nzev",D198&lt;=2035)),-1*I198,0))</f>
        <v>0</v>
      </c>
      <c r="O198" s="17">
        <f t="shared" ref="O198:O261" si="36">IF(OR(B198="ICE",AND(B198="nzev",D198&gt;2035)),1,IF(OR(B198="ZEV",AND(B198="nzev",D198&lt;=2035)),-1,0))</f>
        <v>0</v>
      </c>
      <c r="AE198" s="18"/>
      <c r="AG198"/>
    </row>
    <row r="199" spans="2:33" x14ac:dyDescent="0.2">
      <c r="B199" s="15"/>
      <c r="D199" s="60"/>
      <c r="E199" s="61"/>
      <c r="F199" s="60">
        <f t="shared" si="31"/>
        <v>0</v>
      </c>
      <c r="G199" s="62">
        <f t="shared" si="32"/>
        <v>0</v>
      </c>
      <c r="H199" s="62">
        <f t="shared" ref="H199:H262" si="37">IF(M199&lt;K199,M199,K199)</f>
        <v>0</v>
      </c>
      <c r="I199" s="62">
        <f>IF(AND(OR(AND(OR(B199="ICE",AND(B199="nzev",D199&gt;2035)),D199&gt;0),B199="ZEV",AND(B199="nzev",D199&lt;=2035)),E199&lt;&gt;BL),VLOOKUP(E199,Selection!$C$2:$D$11,2,FALSE),0)</f>
        <v>0</v>
      </c>
      <c r="K199" s="18">
        <f t="shared" si="33"/>
        <v>0</v>
      </c>
      <c r="L199" s="34">
        <f t="shared" ref="L199:L262" si="38">G199</f>
        <v>0</v>
      </c>
      <c r="M199" s="17">
        <f t="shared" si="34"/>
        <v>0</v>
      </c>
      <c r="N199" s="33">
        <f t="shared" si="35"/>
        <v>0</v>
      </c>
      <c r="O199" s="17">
        <f t="shared" si="36"/>
        <v>0</v>
      </c>
      <c r="AE199" s="18"/>
      <c r="AG199"/>
    </row>
    <row r="200" spans="2:33" x14ac:dyDescent="0.2">
      <c r="B200" s="15"/>
      <c r="D200" s="60"/>
      <c r="E200" s="61"/>
      <c r="F200" s="60">
        <f t="shared" si="31"/>
        <v>0</v>
      </c>
      <c r="G200" s="62">
        <f t="shared" si="32"/>
        <v>0</v>
      </c>
      <c r="H200" s="62">
        <f t="shared" si="37"/>
        <v>0</v>
      </c>
      <c r="I200" s="62">
        <f>IF(AND(OR(AND(OR(B200="ICE",AND(B200="nzev",D200&gt;2035)),D200&gt;0),B200="ZEV",AND(B200="nzev",D200&lt;=2035)),E200&lt;&gt;BL),VLOOKUP(E200,Selection!$C$2:$D$11,2,FALSE),0)</f>
        <v>0</v>
      </c>
      <c r="K200" s="18">
        <f t="shared" si="33"/>
        <v>0</v>
      </c>
      <c r="L200" s="34">
        <f t="shared" si="38"/>
        <v>0</v>
      </c>
      <c r="M200" s="17">
        <f t="shared" si="34"/>
        <v>0</v>
      </c>
      <c r="N200" s="33">
        <f t="shared" si="35"/>
        <v>0</v>
      </c>
      <c r="O200" s="17">
        <f t="shared" si="36"/>
        <v>0</v>
      </c>
      <c r="AE200" s="18"/>
      <c r="AG200"/>
    </row>
    <row r="201" spans="2:33" x14ac:dyDescent="0.2">
      <c r="B201" s="15"/>
      <c r="D201" s="60"/>
      <c r="E201" s="61"/>
      <c r="F201" s="60">
        <f t="shared" si="31"/>
        <v>0</v>
      </c>
      <c r="G201" s="62">
        <f t="shared" si="32"/>
        <v>0</v>
      </c>
      <c r="H201" s="62">
        <f t="shared" si="37"/>
        <v>0</v>
      </c>
      <c r="I201" s="62">
        <f>IF(AND(OR(AND(OR(B201="ICE",AND(B201="nzev",D201&gt;2035)),D201&gt;0),B201="ZEV",AND(B201="nzev",D201&lt;=2035)),E201&lt;&gt;BL),VLOOKUP(E201,Selection!$C$2:$D$11,2,FALSE),0)</f>
        <v>0</v>
      </c>
      <c r="K201" s="18">
        <f t="shared" si="33"/>
        <v>0</v>
      </c>
      <c r="L201" s="34">
        <f t="shared" si="38"/>
        <v>0</v>
      </c>
      <c r="M201" s="17">
        <f t="shared" si="34"/>
        <v>0</v>
      </c>
      <c r="N201" s="33">
        <f t="shared" si="35"/>
        <v>0</v>
      </c>
      <c r="O201" s="17">
        <f t="shared" si="36"/>
        <v>0</v>
      </c>
      <c r="AE201" s="18"/>
      <c r="AG201"/>
    </row>
    <row r="202" spans="2:33" x14ac:dyDescent="0.2">
      <c r="B202" s="15"/>
      <c r="D202" s="60"/>
      <c r="E202" s="61"/>
      <c r="F202" s="60">
        <f t="shared" si="31"/>
        <v>0</v>
      </c>
      <c r="G202" s="62">
        <f t="shared" si="32"/>
        <v>0</v>
      </c>
      <c r="H202" s="62">
        <f t="shared" si="37"/>
        <v>0</v>
      </c>
      <c r="I202" s="62">
        <f>IF(AND(OR(AND(OR(B202="ICE",AND(B202="nzev",D202&gt;2035)),D202&gt;0),B202="ZEV",AND(B202="nzev",D202&lt;=2035)),E202&lt;&gt;BL),VLOOKUP(E202,Selection!$C$2:$D$11,2,FALSE),0)</f>
        <v>0</v>
      </c>
      <c r="K202" s="18">
        <f t="shared" si="33"/>
        <v>0</v>
      </c>
      <c r="L202" s="34">
        <f t="shared" si="38"/>
        <v>0</v>
      </c>
      <c r="M202" s="17">
        <f t="shared" si="34"/>
        <v>0</v>
      </c>
      <c r="N202" s="33">
        <f t="shared" si="35"/>
        <v>0</v>
      </c>
      <c r="O202" s="17">
        <f t="shared" si="36"/>
        <v>0</v>
      </c>
      <c r="AE202" s="18"/>
      <c r="AG202"/>
    </row>
    <row r="203" spans="2:33" x14ac:dyDescent="0.2">
      <c r="B203" s="15"/>
      <c r="D203" s="60"/>
      <c r="E203" s="61"/>
      <c r="F203" s="60">
        <f t="shared" si="31"/>
        <v>0</v>
      </c>
      <c r="G203" s="62">
        <f t="shared" si="32"/>
        <v>0</v>
      </c>
      <c r="H203" s="62">
        <f t="shared" si="37"/>
        <v>0</v>
      </c>
      <c r="I203" s="62">
        <f>IF(AND(OR(AND(OR(B203="ICE",AND(B203="nzev",D203&gt;2035)),D203&gt;0),B203="ZEV",AND(B203="nzev",D203&lt;=2035)),E203&lt;&gt;BL),VLOOKUP(E203,Selection!$C$2:$D$11,2,FALSE),0)</f>
        <v>0</v>
      </c>
      <c r="K203" s="18">
        <f t="shared" si="33"/>
        <v>0</v>
      </c>
      <c r="L203" s="34">
        <f t="shared" si="38"/>
        <v>0</v>
      </c>
      <c r="M203" s="17">
        <f t="shared" si="34"/>
        <v>0</v>
      </c>
      <c r="N203" s="33">
        <f t="shared" si="35"/>
        <v>0</v>
      </c>
      <c r="O203" s="17">
        <f t="shared" si="36"/>
        <v>0</v>
      </c>
      <c r="AE203" s="18"/>
      <c r="AG203"/>
    </row>
    <row r="204" spans="2:33" x14ac:dyDescent="0.2">
      <c r="B204" s="15"/>
      <c r="D204" s="60"/>
      <c r="E204" s="61"/>
      <c r="F204" s="60">
        <f t="shared" si="31"/>
        <v>0</v>
      </c>
      <c r="G204" s="62">
        <f t="shared" si="32"/>
        <v>0</v>
      </c>
      <c r="H204" s="62">
        <f t="shared" si="37"/>
        <v>0</v>
      </c>
      <c r="I204" s="62">
        <f>IF(AND(OR(AND(OR(B204="ICE",AND(B204="nzev",D204&gt;2035)),D204&gt;0),B204="ZEV",AND(B204="nzev",D204&lt;=2035)),E204&lt;&gt;BL),VLOOKUP(E204,Selection!$C$2:$D$11,2,FALSE),0)</f>
        <v>0</v>
      </c>
      <c r="K204" s="18">
        <f t="shared" si="33"/>
        <v>0</v>
      </c>
      <c r="L204" s="34">
        <f t="shared" si="38"/>
        <v>0</v>
      </c>
      <c r="M204" s="17">
        <f t="shared" si="34"/>
        <v>0</v>
      </c>
      <c r="N204" s="33">
        <f t="shared" si="35"/>
        <v>0</v>
      </c>
      <c r="O204" s="17">
        <f t="shared" si="36"/>
        <v>0</v>
      </c>
      <c r="AE204" s="18"/>
      <c r="AG204"/>
    </row>
    <row r="205" spans="2:33" x14ac:dyDescent="0.2">
      <c r="B205" s="15"/>
      <c r="D205" s="60"/>
      <c r="E205" s="61"/>
      <c r="F205" s="60">
        <f t="shared" si="31"/>
        <v>0</v>
      </c>
      <c r="G205" s="62">
        <f t="shared" si="32"/>
        <v>0</v>
      </c>
      <c r="H205" s="62">
        <f t="shared" si="37"/>
        <v>0</v>
      </c>
      <c r="I205" s="62">
        <f>IF(AND(OR(AND(OR(B205="ICE",AND(B205="nzev",D205&gt;2035)),D205&gt;0),B205="ZEV",AND(B205="nzev",D205&lt;=2035)),E205&lt;&gt;BL),VLOOKUP(E205,Selection!$C$2:$D$11,2,FALSE),0)</f>
        <v>0</v>
      </c>
      <c r="K205" s="18">
        <f t="shared" si="33"/>
        <v>0</v>
      </c>
      <c r="L205" s="34">
        <f t="shared" si="38"/>
        <v>0</v>
      </c>
      <c r="M205" s="17">
        <f t="shared" si="34"/>
        <v>0</v>
      </c>
      <c r="N205" s="33">
        <f t="shared" si="35"/>
        <v>0</v>
      </c>
      <c r="O205" s="17">
        <f t="shared" si="36"/>
        <v>0</v>
      </c>
      <c r="AE205" s="18"/>
      <c r="AG205"/>
    </row>
    <row r="206" spans="2:33" x14ac:dyDescent="0.2">
      <c r="B206" s="15"/>
      <c r="D206" s="60"/>
      <c r="E206" s="61"/>
      <c r="F206" s="60">
        <f t="shared" si="31"/>
        <v>0</v>
      </c>
      <c r="G206" s="62">
        <f t="shared" si="32"/>
        <v>0</v>
      </c>
      <c r="H206" s="62">
        <f t="shared" si="37"/>
        <v>0</v>
      </c>
      <c r="I206" s="62">
        <f>IF(AND(OR(AND(OR(B206="ICE",AND(B206="nzev",D206&gt;2035)),D206&gt;0),B206="ZEV",AND(B206="nzev",D206&lt;=2035)),E206&lt;&gt;BL),VLOOKUP(E206,Selection!$C$2:$D$11,2,FALSE),0)</f>
        <v>0</v>
      </c>
      <c r="K206" s="18">
        <f t="shared" si="33"/>
        <v>0</v>
      </c>
      <c r="L206" s="34">
        <f t="shared" si="38"/>
        <v>0</v>
      </c>
      <c r="M206" s="17">
        <f t="shared" si="34"/>
        <v>0</v>
      </c>
      <c r="N206" s="33">
        <f t="shared" si="35"/>
        <v>0</v>
      </c>
      <c r="O206" s="17">
        <f t="shared" si="36"/>
        <v>0</v>
      </c>
      <c r="AE206" s="18"/>
      <c r="AG206"/>
    </row>
    <row r="207" spans="2:33" x14ac:dyDescent="0.2">
      <c r="B207" s="15"/>
      <c r="D207" s="60"/>
      <c r="E207" s="61"/>
      <c r="F207" s="60">
        <f t="shared" si="31"/>
        <v>0</v>
      </c>
      <c r="G207" s="62">
        <f t="shared" si="32"/>
        <v>0</v>
      </c>
      <c r="H207" s="62">
        <f t="shared" si="37"/>
        <v>0</v>
      </c>
      <c r="I207" s="62">
        <f>IF(AND(OR(AND(OR(B207="ICE",AND(B207="nzev",D207&gt;2035)),D207&gt;0),B207="ZEV",AND(B207="nzev",D207&lt;=2035)),E207&lt;&gt;BL),VLOOKUP(E207,Selection!$C$2:$D$11,2,FALSE),0)</f>
        <v>0</v>
      </c>
      <c r="K207" s="18">
        <f t="shared" si="33"/>
        <v>0</v>
      </c>
      <c r="L207" s="34">
        <f t="shared" si="38"/>
        <v>0</v>
      </c>
      <c r="M207" s="17">
        <f t="shared" si="34"/>
        <v>0</v>
      </c>
      <c r="N207" s="33">
        <f t="shared" si="35"/>
        <v>0</v>
      </c>
      <c r="O207" s="17">
        <f t="shared" si="36"/>
        <v>0</v>
      </c>
      <c r="AE207" s="18"/>
      <c r="AG207"/>
    </row>
    <row r="208" spans="2:33" x14ac:dyDescent="0.2">
      <c r="B208" s="15"/>
      <c r="D208" s="60"/>
      <c r="E208" s="61"/>
      <c r="F208" s="60">
        <f t="shared" si="31"/>
        <v>0</v>
      </c>
      <c r="G208" s="62">
        <f t="shared" si="32"/>
        <v>0</v>
      </c>
      <c r="H208" s="62">
        <f t="shared" si="37"/>
        <v>0</v>
      </c>
      <c r="I208" s="62">
        <f>IF(AND(OR(AND(OR(B208="ICE",AND(B208="nzev",D208&gt;2035)),D208&gt;0),B208="ZEV",AND(B208="nzev",D208&lt;=2035)),E208&lt;&gt;BL),VLOOKUP(E208,Selection!$C$2:$D$11,2,FALSE),0)</f>
        <v>0</v>
      </c>
      <c r="K208" s="18">
        <f t="shared" si="33"/>
        <v>0</v>
      </c>
      <c r="L208" s="34">
        <f t="shared" si="38"/>
        <v>0</v>
      </c>
      <c r="M208" s="17">
        <f t="shared" si="34"/>
        <v>0</v>
      </c>
      <c r="N208" s="33">
        <f t="shared" si="35"/>
        <v>0</v>
      </c>
      <c r="O208" s="17">
        <f t="shared" si="36"/>
        <v>0</v>
      </c>
      <c r="AE208" s="18"/>
      <c r="AG208"/>
    </row>
    <row r="209" spans="2:33" x14ac:dyDescent="0.2">
      <c r="B209" s="15"/>
      <c r="D209" s="60"/>
      <c r="E209" s="61"/>
      <c r="F209" s="60">
        <f t="shared" si="31"/>
        <v>0</v>
      </c>
      <c r="G209" s="62">
        <f t="shared" si="32"/>
        <v>0</v>
      </c>
      <c r="H209" s="62">
        <f t="shared" si="37"/>
        <v>0</v>
      </c>
      <c r="I209" s="62">
        <f>IF(AND(OR(AND(OR(B209="ICE",AND(B209="nzev",D209&gt;2035)),D209&gt;0),B209="ZEV",AND(B209="nzev",D209&lt;=2035)),E209&lt;&gt;BL),VLOOKUP(E209,Selection!$C$2:$D$11,2,FALSE),0)</f>
        <v>0</v>
      </c>
      <c r="K209" s="18">
        <f t="shared" si="33"/>
        <v>0</v>
      </c>
      <c r="L209" s="34">
        <f t="shared" si="38"/>
        <v>0</v>
      </c>
      <c r="M209" s="17">
        <f t="shared" si="34"/>
        <v>0</v>
      </c>
      <c r="N209" s="33">
        <f t="shared" si="35"/>
        <v>0</v>
      </c>
      <c r="O209" s="17">
        <f t="shared" si="36"/>
        <v>0</v>
      </c>
      <c r="AE209" s="18"/>
      <c r="AG209"/>
    </row>
    <row r="210" spans="2:33" x14ac:dyDescent="0.2">
      <c r="B210" s="15"/>
      <c r="D210" s="60"/>
      <c r="E210" s="61"/>
      <c r="F210" s="60">
        <f t="shared" si="31"/>
        <v>0</v>
      </c>
      <c r="G210" s="62">
        <f t="shared" si="32"/>
        <v>0</v>
      </c>
      <c r="H210" s="62">
        <f t="shared" si="37"/>
        <v>0</v>
      </c>
      <c r="I210" s="62">
        <f>IF(AND(OR(AND(OR(B210="ICE",AND(B210="nzev",D210&gt;2035)),D210&gt;0),B210="ZEV",AND(B210="nzev",D210&lt;=2035)),E210&lt;&gt;BL),VLOOKUP(E210,Selection!$C$2:$D$11,2,FALSE),0)</f>
        <v>0</v>
      </c>
      <c r="K210" s="18">
        <f t="shared" si="33"/>
        <v>0</v>
      </c>
      <c r="L210" s="34">
        <f t="shared" si="38"/>
        <v>0</v>
      </c>
      <c r="M210" s="17">
        <f t="shared" si="34"/>
        <v>0</v>
      </c>
      <c r="N210" s="33">
        <f t="shared" si="35"/>
        <v>0</v>
      </c>
      <c r="O210" s="17">
        <f t="shared" si="36"/>
        <v>0</v>
      </c>
      <c r="AE210" s="18"/>
      <c r="AG210"/>
    </row>
    <row r="211" spans="2:33" x14ac:dyDescent="0.2">
      <c r="B211" s="15"/>
      <c r="D211" s="60"/>
      <c r="E211" s="61"/>
      <c r="F211" s="60">
        <f t="shared" si="31"/>
        <v>0</v>
      </c>
      <c r="G211" s="62">
        <f t="shared" si="32"/>
        <v>0</v>
      </c>
      <c r="H211" s="62">
        <f t="shared" si="37"/>
        <v>0</v>
      </c>
      <c r="I211" s="62">
        <f>IF(AND(OR(AND(OR(B211="ICE",AND(B211="nzev",D211&gt;2035)),D211&gt;0),B211="ZEV",AND(B211="nzev",D211&lt;=2035)),E211&lt;&gt;BL),VLOOKUP(E211,Selection!$C$2:$D$11,2,FALSE),0)</f>
        <v>0</v>
      </c>
      <c r="K211" s="18">
        <f t="shared" si="33"/>
        <v>0</v>
      </c>
      <c r="L211" s="34">
        <f t="shared" si="38"/>
        <v>0</v>
      </c>
      <c r="M211" s="17">
        <f t="shared" si="34"/>
        <v>0</v>
      </c>
      <c r="N211" s="33">
        <f t="shared" si="35"/>
        <v>0</v>
      </c>
      <c r="O211" s="17">
        <f t="shared" si="36"/>
        <v>0</v>
      </c>
      <c r="AE211" s="18"/>
      <c r="AG211"/>
    </row>
    <row r="212" spans="2:33" x14ac:dyDescent="0.2">
      <c r="B212" s="15"/>
      <c r="D212" s="60"/>
      <c r="E212" s="61"/>
      <c r="F212" s="60">
        <f t="shared" si="31"/>
        <v>0</v>
      </c>
      <c r="G212" s="62">
        <f t="shared" si="32"/>
        <v>0</v>
      </c>
      <c r="H212" s="62">
        <f t="shared" si="37"/>
        <v>0</v>
      </c>
      <c r="I212" s="62">
        <f>IF(AND(OR(AND(OR(B212="ICE",AND(B212="nzev",D212&gt;2035)),D212&gt;0),B212="ZEV",AND(B212="nzev",D212&lt;=2035)),E212&lt;&gt;BL),VLOOKUP(E212,Selection!$C$2:$D$11,2,FALSE),0)</f>
        <v>0</v>
      </c>
      <c r="K212" s="18">
        <f t="shared" si="33"/>
        <v>0</v>
      </c>
      <c r="L212" s="34">
        <f t="shared" si="38"/>
        <v>0</v>
      </c>
      <c r="M212" s="17">
        <f t="shared" si="34"/>
        <v>0</v>
      </c>
      <c r="N212" s="33">
        <f t="shared" si="35"/>
        <v>0</v>
      </c>
      <c r="O212" s="17">
        <f t="shared" si="36"/>
        <v>0</v>
      </c>
      <c r="AE212" s="18"/>
      <c r="AG212"/>
    </row>
    <row r="213" spans="2:33" x14ac:dyDescent="0.2">
      <c r="B213" s="15"/>
      <c r="D213" s="60"/>
      <c r="E213" s="61"/>
      <c r="F213" s="60">
        <f t="shared" si="31"/>
        <v>0</v>
      </c>
      <c r="G213" s="62">
        <f t="shared" si="32"/>
        <v>0</v>
      </c>
      <c r="H213" s="62">
        <f t="shared" si="37"/>
        <v>0</v>
      </c>
      <c r="I213" s="62">
        <f>IF(AND(OR(AND(OR(B213="ICE",AND(B213="nzev",D213&gt;2035)),D213&gt;0),B213="ZEV",AND(B213="nzev",D213&lt;=2035)),E213&lt;&gt;BL),VLOOKUP(E213,Selection!$C$2:$D$11,2,FALSE),0)</f>
        <v>0</v>
      </c>
      <c r="K213" s="18">
        <f t="shared" si="33"/>
        <v>0</v>
      </c>
      <c r="L213" s="34">
        <f t="shared" si="38"/>
        <v>0</v>
      </c>
      <c r="M213" s="17">
        <f t="shared" si="34"/>
        <v>0</v>
      </c>
      <c r="N213" s="33">
        <f t="shared" si="35"/>
        <v>0</v>
      </c>
      <c r="O213" s="17">
        <f t="shared" si="36"/>
        <v>0</v>
      </c>
      <c r="AE213" s="18"/>
      <c r="AG213"/>
    </row>
    <row r="214" spans="2:33" x14ac:dyDescent="0.2">
      <c r="B214" s="15"/>
      <c r="D214" s="60"/>
      <c r="E214" s="61"/>
      <c r="F214" s="60">
        <f t="shared" si="31"/>
        <v>0</v>
      </c>
      <c r="G214" s="62">
        <f t="shared" si="32"/>
        <v>0</v>
      </c>
      <c r="H214" s="62">
        <f t="shared" si="37"/>
        <v>0</v>
      </c>
      <c r="I214" s="62">
        <f>IF(AND(OR(AND(OR(B214="ICE",AND(B214="nzev",D214&gt;2035)),D214&gt;0),B214="ZEV",AND(B214="nzev",D214&lt;=2035)),E214&lt;&gt;BL),VLOOKUP(E214,Selection!$C$2:$D$11,2,FALSE),0)</f>
        <v>0</v>
      </c>
      <c r="K214" s="18">
        <f t="shared" si="33"/>
        <v>0</v>
      </c>
      <c r="L214" s="34">
        <f t="shared" si="38"/>
        <v>0</v>
      </c>
      <c r="M214" s="17">
        <f t="shared" si="34"/>
        <v>0</v>
      </c>
      <c r="N214" s="33">
        <f t="shared" si="35"/>
        <v>0</v>
      </c>
      <c r="O214" s="17">
        <f t="shared" si="36"/>
        <v>0</v>
      </c>
      <c r="AF214"/>
      <c r="AG214"/>
    </row>
    <row r="215" spans="2:33" x14ac:dyDescent="0.2">
      <c r="B215" s="15"/>
      <c r="D215" s="60"/>
      <c r="E215" s="61"/>
      <c r="F215" s="60">
        <f t="shared" si="31"/>
        <v>0</v>
      </c>
      <c r="G215" s="62">
        <f t="shared" si="32"/>
        <v>0</v>
      </c>
      <c r="H215" s="62">
        <f t="shared" si="37"/>
        <v>0</v>
      </c>
      <c r="I215" s="62">
        <f>IF(AND(OR(AND(OR(B215="ICE",AND(B215="nzev",D215&gt;2035)),D215&gt;0),B215="ZEV",AND(B215="nzev",D215&lt;=2035)),E215&lt;&gt;BL),VLOOKUP(E215,Selection!$C$2:$D$11,2,FALSE),0)</f>
        <v>0</v>
      </c>
      <c r="K215" s="18">
        <f t="shared" si="33"/>
        <v>0</v>
      </c>
      <c r="L215" s="34">
        <f t="shared" si="38"/>
        <v>0</v>
      </c>
      <c r="M215" s="17">
        <f t="shared" si="34"/>
        <v>0</v>
      </c>
      <c r="N215" s="33">
        <f t="shared" si="35"/>
        <v>0</v>
      </c>
      <c r="O215" s="17">
        <f t="shared" si="36"/>
        <v>0</v>
      </c>
      <c r="AE215" s="18"/>
      <c r="AG215"/>
    </row>
    <row r="216" spans="2:33" x14ac:dyDescent="0.2">
      <c r="B216" s="15"/>
      <c r="D216" s="60"/>
      <c r="E216" s="61"/>
      <c r="F216" s="60">
        <f t="shared" si="31"/>
        <v>0</v>
      </c>
      <c r="G216" s="62">
        <f t="shared" si="32"/>
        <v>0</v>
      </c>
      <c r="H216" s="62">
        <f t="shared" si="37"/>
        <v>0</v>
      </c>
      <c r="I216" s="62">
        <f>IF(AND(OR(AND(OR(B216="ICE",AND(B216="nzev",D216&gt;2035)),D216&gt;0),B216="ZEV",AND(B216="nzev",D216&lt;=2035)),E216&lt;&gt;BL),VLOOKUP(E216,Selection!$C$2:$D$11,2,FALSE),0)</f>
        <v>0</v>
      </c>
      <c r="K216" s="18">
        <f t="shared" si="33"/>
        <v>0</v>
      </c>
      <c r="L216" s="34">
        <f t="shared" si="38"/>
        <v>0</v>
      </c>
      <c r="M216" s="17">
        <f t="shared" si="34"/>
        <v>0</v>
      </c>
      <c r="N216" s="33">
        <f t="shared" si="35"/>
        <v>0</v>
      </c>
      <c r="O216" s="17">
        <f t="shared" si="36"/>
        <v>0</v>
      </c>
      <c r="AF216"/>
      <c r="AG216"/>
    </row>
    <row r="217" spans="2:33" x14ac:dyDescent="0.2">
      <c r="B217" s="15"/>
      <c r="D217" s="60"/>
      <c r="E217" s="61"/>
      <c r="F217" s="60">
        <f t="shared" si="31"/>
        <v>0</v>
      </c>
      <c r="G217" s="62">
        <f t="shared" si="32"/>
        <v>0</v>
      </c>
      <c r="H217" s="62">
        <f t="shared" si="37"/>
        <v>0</v>
      </c>
      <c r="I217" s="62">
        <f>IF(AND(OR(AND(OR(B217="ICE",AND(B217="nzev",D217&gt;2035)),D217&gt;0),B217="ZEV",AND(B217="nzev",D217&lt;=2035)),E217&lt;&gt;BL),VLOOKUP(E217,Selection!$C$2:$D$11,2,FALSE),0)</f>
        <v>0</v>
      </c>
      <c r="K217" s="18">
        <f t="shared" si="33"/>
        <v>0</v>
      </c>
      <c r="L217" s="34">
        <f t="shared" si="38"/>
        <v>0</v>
      </c>
      <c r="M217" s="17">
        <f t="shared" si="34"/>
        <v>0</v>
      </c>
      <c r="N217" s="33">
        <f t="shared" si="35"/>
        <v>0</v>
      </c>
      <c r="O217" s="17">
        <f t="shared" si="36"/>
        <v>0</v>
      </c>
      <c r="AE217" s="18"/>
      <c r="AG217"/>
    </row>
    <row r="218" spans="2:33" x14ac:dyDescent="0.2">
      <c r="B218" s="15"/>
      <c r="D218" s="60"/>
      <c r="E218" s="61"/>
      <c r="F218" s="60">
        <f t="shared" si="31"/>
        <v>0</v>
      </c>
      <c r="G218" s="62">
        <f t="shared" si="32"/>
        <v>0</v>
      </c>
      <c r="H218" s="62">
        <f t="shared" si="37"/>
        <v>0</v>
      </c>
      <c r="I218" s="62">
        <f>IF(AND(OR(AND(OR(B218="ICE",AND(B218="nzev",D218&gt;2035)),D218&gt;0),B218="ZEV",AND(B218="nzev",D218&lt;=2035)),E218&lt;&gt;BL),VLOOKUP(E218,Selection!$C$2:$D$11,2,FALSE),0)</f>
        <v>0</v>
      </c>
      <c r="K218" s="18">
        <f t="shared" si="33"/>
        <v>0</v>
      </c>
      <c r="L218" s="34">
        <f t="shared" si="38"/>
        <v>0</v>
      </c>
      <c r="M218" s="17">
        <f t="shared" si="34"/>
        <v>0</v>
      </c>
      <c r="N218" s="33">
        <f t="shared" si="35"/>
        <v>0</v>
      </c>
      <c r="O218" s="17">
        <f t="shared" si="36"/>
        <v>0</v>
      </c>
      <c r="AF218"/>
      <c r="AG218"/>
    </row>
    <row r="219" spans="2:33" x14ac:dyDescent="0.2">
      <c r="B219" s="15"/>
      <c r="D219" s="60"/>
      <c r="E219" s="61"/>
      <c r="F219" s="60">
        <f t="shared" si="31"/>
        <v>0</v>
      </c>
      <c r="G219" s="62">
        <f t="shared" si="32"/>
        <v>0</v>
      </c>
      <c r="H219" s="62">
        <f t="shared" si="37"/>
        <v>0</v>
      </c>
      <c r="I219" s="62">
        <f>IF(AND(OR(AND(OR(B219="ICE",AND(B219="nzev",D219&gt;2035)),D219&gt;0),B219="ZEV",AND(B219="nzev",D219&lt;=2035)),E219&lt;&gt;BL),VLOOKUP(E219,Selection!$C$2:$D$11,2,FALSE),0)</f>
        <v>0</v>
      </c>
      <c r="K219" s="18">
        <f t="shared" si="33"/>
        <v>0</v>
      </c>
      <c r="L219" s="34">
        <f t="shared" si="38"/>
        <v>0</v>
      </c>
      <c r="M219" s="17">
        <f t="shared" si="34"/>
        <v>0</v>
      </c>
      <c r="N219" s="33">
        <f t="shared" si="35"/>
        <v>0</v>
      </c>
      <c r="O219" s="17">
        <f t="shared" si="36"/>
        <v>0</v>
      </c>
      <c r="AE219" s="18"/>
      <c r="AG219"/>
    </row>
    <row r="220" spans="2:33" x14ac:dyDescent="0.2">
      <c r="B220" s="15"/>
      <c r="D220" s="60"/>
      <c r="E220" s="61"/>
      <c r="F220" s="60">
        <f t="shared" si="31"/>
        <v>0</v>
      </c>
      <c r="G220" s="62">
        <f t="shared" si="32"/>
        <v>0</v>
      </c>
      <c r="H220" s="62">
        <f t="shared" si="37"/>
        <v>0</v>
      </c>
      <c r="I220" s="62">
        <f>IF(AND(OR(AND(OR(B220="ICE",AND(B220="nzev",D220&gt;2035)),D220&gt;0),B220="ZEV",AND(B220="nzev",D220&lt;=2035)),E220&lt;&gt;BL),VLOOKUP(E220,Selection!$C$2:$D$11,2,FALSE),0)</f>
        <v>0</v>
      </c>
      <c r="K220" s="18">
        <f t="shared" si="33"/>
        <v>0</v>
      </c>
      <c r="L220" s="34">
        <f t="shared" si="38"/>
        <v>0</v>
      </c>
      <c r="M220" s="17">
        <f t="shared" si="34"/>
        <v>0</v>
      </c>
      <c r="N220" s="33">
        <f t="shared" si="35"/>
        <v>0</v>
      </c>
      <c r="O220" s="17">
        <f t="shared" si="36"/>
        <v>0</v>
      </c>
      <c r="AF220"/>
      <c r="AG220"/>
    </row>
    <row r="221" spans="2:33" x14ac:dyDescent="0.2">
      <c r="B221" s="15"/>
      <c r="D221" s="60"/>
      <c r="E221" s="61"/>
      <c r="F221" s="60">
        <f t="shared" si="31"/>
        <v>0</v>
      </c>
      <c r="G221" s="62">
        <f t="shared" si="32"/>
        <v>0</v>
      </c>
      <c r="H221" s="62">
        <f t="shared" si="37"/>
        <v>0</v>
      </c>
      <c r="I221" s="62">
        <f>IF(AND(OR(AND(OR(B221="ICE",AND(B221="nzev",D221&gt;2035)),D221&gt;0),B221="ZEV",AND(B221="nzev",D221&lt;=2035)),E221&lt;&gt;BL),VLOOKUP(E221,Selection!$C$2:$D$11,2,FALSE),0)</f>
        <v>0</v>
      </c>
      <c r="K221" s="18">
        <f t="shared" si="33"/>
        <v>0</v>
      </c>
      <c r="L221" s="34">
        <f t="shared" si="38"/>
        <v>0</v>
      </c>
      <c r="M221" s="17">
        <f t="shared" si="34"/>
        <v>0</v>
      </c>
      <c r="N221" s="33">
        <f t="shared" si="35"/>
        <v>0</v>
      </c>
      <c r="O221" s="17">
        <f t="shared" si="36"/>
        <v>0</v>
      </c>
      <c r="AF221"/>
      <c r="AG221"/>
    </row>
    <row r="222" spans="2:33" x14ac:dyDescent="0.2">
      <c r="B222" s="15"/>
      <c r="D222" s="60"/>
      <c r="E222" s="61"/>
      <c r="F222" s="60">
        <f t="shared" si="31"/>
        <v>0</v>
      </c>
      <c r="G222" s="62">
        <f t="shared" si="32"/>
        <v>0</v>
      </c>
      <c r="H222" s="62">
        <f t="shared" si="37"/>
        <v>0</v>
      </c>
      <c r="I222" s="62">
        <f>IF(AND(OR(AND(OR(B222="ICE",AND(B222="nzev",D222&gt;2035)),D222&gt;0),B222="ZEV",AND(B222="nzev",D222&lt;=2035)),E222&lt;&gt;BL),VLOOKUP(E222,Selection!$C$2:$D$11,2,FALSE),0)</f>
        <v>0</v>
      </c>
      <c r="K222" s="18">
        <f t="shared" si="33"/>
        <v>0</v>
      </c>
      <c r="L222" s="34">
        <f t="shared" si="38"/>
        <v>0</v>
      </c>
      <c r="M222" s="17">
        <f t="shared" si="34"/>
        <v>0</v>
      </c>
      <c r="N222" s="33">
        <f t="shared" si="35"/>
        <v>0</v>
      </c>
      <c r="O222" s="17">
        <f t="shared" si="36"/>
        <v>0</v>
      </c>
      <c r="AE222" s="18"/>
      <c r="AG222"/>
    </row>
    <row r="223" spans="2:33" x14ac:dyDescent="0.2">
      <c r="B223" s="15"/>
      <c r="D223" s="60"/>
      <c r="E223" s="61"/>
      <c r="F223" s="60">
        <f t="shared" si="31"/>
        <v>0</v>
      </c>
      <c r="G223" s="62">
        <f t="shared" si="32"/>
        <v>0</v>
      </c>
      <c r="H223" s="62">
        <f t="shared" si="37"/>
        <v>0</v>
      </c>
      <c r="I223" s="62">
        <f>IF(AND(OR(AND(OR(B223="ICE",AND(B223="nzev",D223&gt;2035)),D223&gt;0),B223="ZEV",AND(B223="nzev",D223&lt;=2035)),E223&lt;&gt;BL),VLOOKUP(E223,Selection!$C$2:$D$11,2,FALSE),0)</f>
        <v>0</v>
      </c>
      <c r="K223" s="18">
        <f t="shared" si="33"/>
        <v>0</v>
      </c>
      <c r="L223" s="34">
        <f t="shared" si="38"/>
        <v>0</v>
      </c>
      <c r="M223" s="17">
        <f t="shared" si="34"/>
        <v>0</v>
      </c>
      <c r="N223" s="33">
        <f t="shared" si="35"/>
        <v>0</v>
      </c>
      <c r="O223" s="17">
        <f t="shared" si="36"/>
        <v>0</v>
      </c>
      <c r="AF223"/>
      <c r="AG223"/>
    </row>
    <row r="224" spans="2:33" x14ac:dyDescent="0.2">
      <c r="B224" s="15"/>
      <c r="D224" s="60"/>
      <c r="E224" s="61"/>
      <c r="F224" s="60">
        <f t="shared" si="31"/>
        <v>0</v>
      </c>
      <c r="G224" s="62">
        <f t="shared" si="32"/>
        <v>0</v>
      </c>
      <c r="H224" s="62">
        <f t="shared" si="37"/>
        <v>0</v>
      </c>
      <c r="I224" s="62">
        <f>IF(AND(OR(AND(OR(B224="ICE",AND(B224="nzev",D224&gt;2035)),D224&gt;0),B224="ZEV",AND(B224="nzev",D224&lt;=2035)),E224&lt;&gt;BL),VLOOKUP(E224,Selection!$C$2:$D$11,2,FALSE),0)</f>
        <v>0</v>
      </c>
      <c r="K224" s="18">
        <f t="shared" si="33"/>
        <v>0</v>
      </c>
      <c r="L224" s="34">
        <f t="shared" si="38"/>
        <v>0</v>
      </c>
      <c r="M224" s="17">
        <f t="shared" si="34"/>
        <v>0</v>
      </c>
      <c r="N224" s="33">
        <f t="shared" si="35"/>
        <v>0</v>
      </c>
      <c r="O224" s="17">
        <f t="shared" si="36"/>
        <v>0</v>
      </c>
      <c r="AE224" s="18"/>
      <c r="AG224"/>
    </row>
    <row r="225" spans="2:33" x14ac:dyDescent="0.2">
      <c r="B225" s="15"/>
      <c r="D225" s="60"/>
      <c r="E225" s="61"/>
      <c r="F225" s="60">
        <f t="shared" si="31"/>
        <v>0</v>
      </c>
      <c r="G225" s="62">
        <f t="shared" si="32"/>
        <v>0</v>
      </c>
      <c r="H225" s="62">
        <f t="shared" si="37"/>
        <v>0</v>
      </c>
      <c r="I225" s="62">
        <f>IF(AND(OR(AND(OR(B225="ICE",AND(B225="nzev",D225&gt;2035)),D225&gt;0),B225="ZEV",AND(B225="nzev",D225&lt;=2035)),E225&lt;&gt;BL),VLOOKUP(E225,Selection!$C$2:$D$11,2,FALSE),0)</f>
        <v>0</v>
      </c>
      <c r="K225" s="18">
        <f t="shared" si="33"/>
        <v>0</v>
      </c>
      <c r="L225" s="34">
        <f t="shared" si="38"/>
        <v>0</v>
      </c>
      <c r="M225" s="17">
        <f t="shared" si="34"/>
        <v>0</v>
      </c>
      <c r="N225" s="33">
        <f t="shared" si="35"/>
        <v>0</v>
      </c>
      <c r="O225" s="17">
        <f t="shared" si="36"/>
        <v>0</v>
      </c>
      <c r="AF225"/>
      <c r="AG225"/>
    </row>
    <row r="226" spans="2:33" x14ac:dyDescent="0.2">
      <c r="B226" s="15"/>
      <c r="D226" s="60"/>
      <c r="E226" s="61"/>
      <c r="F226" s="60">
        <f t="shared" si="31"/>
        <v>0</v>
      </c>
      <c r="G226" s="62">
        <f t="shared" si="32"/>
        <v>0</v>
      </c>
      <c r="H226" s="62">
        <f t="shared" si="37"/>
        <v>0</v>
      </c>
      <c r="I226" s="62">
        <f>IF(AND(OR(AND(OR(B226="ICE",AND(B226="nzev",D226&gt;2035)),D226&gt;0),B226="ZEV",AND(B226="nzev",D226&lt;=2035)),E226&lt;&gt;BL),VLOOKUP(E226,Selection!$C$2:$D$11,2,FALSE),0)</f>
        <v>0</v>
      </c>
      <c r="K226" s="18">
        <f t="shared" si="33"/>
        <v>0</v>
      </c>
      <c r="L226" s="34">
        <f t="shared" si="38"/>
        <v>0</v>
      </c>
      <c r="M226" s="17">
        <f t="shared" si="34"/>
        <v>0</v>
      </c>
      <c r="N226" s="33">
        <f t="shared" si="35"/>
        <v>0</v>
      </c>
      <c r="O226" s="17">
        <f t="shared" si="36"/>
        <v>0</v>
      </c>
      <c r="AE226" s="18"/>
      <c r="AG226"/>
    </row>
    <row r="227" spans="2:33" x14ac:dyDescent="0.2">
      <c r="B227" s="15"/>
      <c r="D227" s="60"/>
      <c r="E227" s="61"/>
      <c r="F227" s="60">
        <f t="shared" si="31"/>
        <v>0</v>
      </c>
      <c r="G227" s="62">
        <f t="shared" si="32"/>
        <v>0</v>
      </c>
      <c r="H227" s="62">
        <f t="shared" si="37"/>
        <v>0</v>
      </c>
      <c r="I227" s="62">
        <f>IF(AND(OR(AND(OR(B227="ICE",AND(B227="nzev",D227&gt;2035)),D227&gt;0),B227="ZEV",AND(B227="nzev",D227&lt;=2035)),E227&lt;&gt;BL),VLOOKUP(E227,Selection!$C$2:$D$11,2,FALSE),0)</f>
        <v>0</v>
      </c>
      <c r="K227" s="18">
        <f t="shared" si="33"/>
        <v>0</v>
      </c>
      <c r="L227" s="34">
        <f t="shared" si="38"/>
        <v>0</v>
      </c>
      <c r="M227" s="17">
        <f t="shared" si="34"/>
        <v>0</v>
      </c>
      <c r="N227" s="33">
        <f t="shared" si="35"/>
        <v>0</v>
      </c>
      <c r="O227" s="17">
        <f t="shared" si="36"/>
        <v>0</v>
      </c>
      <c r="AF227"/>
      <c r="AG227"/>
    </row>
    <row r="228" spans="2:33" x14ac:dyDescent="0.2">
      <c r="B228" s="15"/>
      <c r="D228" s="60"/>
      <c r="E228" s="61"/>
      <c r="F228" s="60">
        <f t="shared" si="31"/>
        <v>0</v>
      </c>
      <c r="G228" s="62">
        <f t="shared" si="32"/>
        <v>0</v>
      </c>
      <c r="H228" s="62">
        <f t="shared" si="37"/>
        <v>0</v>
      </c>
      <c r="I228" s="62">
        <f>IF(AND(OR(AND(OR(B228="ICE",AND(B228="nzev",D228&gt;2035)),D228&gt;0),B228="ZEV",AND(B228="nzev",D228&lt;=2035)),E228&lt;&gt;BL),VLOOKUP(E228,Selection!$C$2:$D$11,2,FALSE),0)</f>
        <v>0</v>
      </c>
      <c r="K228" s="18">
        <f t="shared" si="33"/>
        <v>0</v>
      </c>
      <c r="L228" s="34">
        <f t="shared" si="38"/>
        <v>0</v>
      </c>
      <c r="M228" s="17">
        <f t="shared" si="34"/>
        <v>0</v>
      </c>
      <c r="N228" s="33">
        <f t="shared" si="35"/>
        <v>0</v>
      </c>
      <c r="O228" s="17">
        <f t="shared" si="36"/>
        <v>0</v>
      </c>
      <c r="AF228"/>
      <c r="AG228"/>
    </row>
    <row r="229" spans="2:33" x14ac:dyDescent="0.2">
      <c r="B229" s="15"/>
      <c r="D229" s="60"/>
      <c r="E229" s="61"/>
      <c r="F229" s="60">
        <f t="shared" si="31"/>
        <v>0</v>
      </c>
      <c r="G229" s="62">
        <f t="shared" si="32"/>
        <v>0</v>
      </c>
      <c r="H229" s="62">
        <f t="shared" si="37"/>
        <v>0</v>
      </c>
      <c r="I229" s="62">
        <f>IF(AND(OR(AND(OR(B229="ICE",AND(B229="nzev",D229&gt;2035)),D229&gt;0),B229="ZEV",AND(B229="nzev",D229&lt;=2035)),E229&lt;&gt;BL),VLOOKUP(E229,Selection!$C$2:$D$11,2,FALSE),0)</f>
        <v>0</v>
      </c>
      <c r="K229" s="18">
        <f t="shared" si="33"/>
        <v>0</v>
      </c>
      <c r="L229" s="34">
        <f t="shared" si="38"/>
        <v>0</v>
      </c>
      <c r="M229" s="17">
        <f t="shared" si="34"/>
        <v>0</v>
      </c>
      <c r="N229" s="33">
        <f t="shared" si="35"/>
        <v>0</v>
      </c>
      <c r="O229" s="17">
        <f t="shared" si="36"/>
        <v>0</v>
      </c>
      <c r="AF229"/>
      <c r="AG229"/>
    </row>
    <row r="230" spans="2:33" x14ac:dyDescent="0.2">
      <c r="B230" s="15"/>
      <c r="D230" s="60"/>
      <c r="E230" s="61"/>
      <c r="F230" s="60">
        <f t="shared" si="31"/>
        <v>0</v>
      </c>
      <c r="G230" s="62">
        <f t="shared" si="32"/>
        <v>0</v>
      </c>
      <c r="H230" s="62">
        <f t="shared" si="37"/>
        <v>0</v>
      </c>
      <c r="I230" s="62">
        <f>IF(AND(OR(AND(OR(B230="ICE",AND(B230="nzev",D230&gt;2035)),D230&gt;0),B230="ZEV",AND(B230="nzev",D230&lt;=2035)),E230&lt;&gt;BL),VLOOKUP(E230,Selection!$C$2:$D$11,2,FALSE),0)</f>
        <v>0</v>
      </c>
      <c r="K230" s="18">
        <f t="shared" si="33"/>
        <v>0</v>
      </c>
      <c r="L230" s="34">
        <f t="shared" si="38"/>
        <v>0</v>
      </c>
      <c r="M230" s="17">
        <f t="shared" si="34"/>
        <v>0</v>
      </c>
      <c r="N230" s="33">
        <f t="shared" si="35"/>
        <v>0</v>
      </c>
      <c r="O230" s="17">
        <f t="shared" si="36"/>
        <v>0</v>
      </c>
      <c r="AF230"/>
      <c r="AG230"/>
    </row>
    <row r="231" spans="2:33" x14ac:dyDescent="0.2">
      <c r="B231" s="15"/>
      <c r="D231" s="60"/>
      <c r="E231" s="61"/>
      <c r="F231" s="60">
        <f t="shared" si="31"/>
        <v>0</v>
      </c>
      <c r="G231" s="62">
        <f t="shared" si="32"/>
        <v>0</v>
      </c>
      <c r="H231" s="62">
        <f t="shared" si="37"/>
        <v>0</v>
      </c>
      <c r="I231" s="62">
        <f>IF(AND(OR(AND(OR(B231="ICE",AND(B231="nzev",D231&gt;2035)),D231&gt;0),B231="ZEV",AND(B231="nzev",D231&lt;=2035)),E231&lt;&gt;BL),VLOOKUP(E231,Selection!$C$2:$D$11,2,FALSE),0)</f>
        <v>0</v>
      </c>
      <c r="K231" s="18">
        <f t="shared" si="33"/>
        <v>0</v>
      </c>
      <c r="L231" s="34">
        <f t="shared" si="38"/>
        <v>0</v>
      </c>
      <c r="M231" s="17">
        <f t="shared" si="34"/>
        <v>0</v>
      </c>
      <c r="N231" s="33">
        <f t="shared" si="35"/>
        <v>0</v>
      </c>
      <c r="O231" s="17">
        <f t="shared" si="36"/>
        <v>0</v>
      </c>
      <c r="AF231"/>
      <c r="AG231"/>
    </row>
    <row r="232" spans="2:33" x14ac:dyDescent="0.2">
      <c r="B232" s="15"/>
      <c r="D232" s="60"/>
      <c r="E232" s="61"/>
      <c r="F232" s="60">
        <f t="shared" si="31"/>
        <v>0</v>
      </c>
      <c r="G232" s="62">
        <f t="shared" si="32"/>
        <v>0</v>
      </c>
      <c r="H232" s="62">
        <f t="shared" si="37"/>
        <v>0</v>
      </c>
      <c r="I232" s="62">
        <f>IF(AND(OR(AND(OR(B232="ICE",AND(B232="nzev",D232&gt;2035)),D232&gt;0),B232="ZEV",AND(B232="nzev",D232&lt;=2035)),E232&lt;&gt;BL),VLOOKUP(E232,Selection!$C$2:$D$11,2,FALSE),0)</f>
        <v>0</v>
      </c>
      <c r="K232" s="18">
        <f t="shared" si="33"/>
        <v>0</v>
      </c>
      <c r="L232" s="34">
        <f t="shared" si="38"/>
        <v>0</v>
      </c>
      <c r="M232" s="17">
        <f t="shared" si="34"/>
        <v>0</v>
      </c>
      <c r="N232" s="33">
        <f t="shared" si="35"/>
        <v>0</v>
      </c>
      <c r="O232" s="17">
        <f t="shared" si="36"/>
        <v>0</v>
      </c>
      <c r="AF232"/>
      <c r="AG232"/>
    </row>
    <row r="233" spans="2:33" x14ac:dyDescent="0.2">
      <c r="B233" s="15"/>
      <c r="D233" s="60"/>
      <c r="E233" s="61"/>
      <c r="F233" s="60">
        <f t="shared" si="31"/>
        <v>0</v>
      </c>
      <c r="G233" s="62">
        <f t="shared" si="32"/>
        <v>0</v>
      </c>
      <c r="H233" s="62">
        <f t="shared" si="37"/>
        <v>0</v>
      </c>
      <c r="I233" s="62">
        <f>IF(AND(OR(AND(OR(B233="ICE",AND(B233="nzev",D233&gt;2035)),D233&gt;0),B233="ZEV",AND(B233="nzev",D233&lt;=2035)),E233&lt;&gt;BL),VLOOKUP(E233,Selection!$C$2:$D$11,2,FALSE),0)</f>
        <v>0</v>
      </c>
      <c r="K233" s="18">
        <f t="shared" si="33"/>
        <v>0</v>
      </c>
      <c r="L233" s="34">
        <f t="shared" si="38"/>
        <v>0</v>
      </c>
      <c r="M233" s="17">
        <f t="shared" si="34"/>
        <v>0</v>
      </c>
      <c r="N233" s="33">
        <f t="shared" si="35"/>
        <v>0</v>
      </c>
      <c r="O233" s="17">
        <f t="shared" si="36"/>
        <v>0</v>
      </c>
      <c r="AF233"/>
      <c r="AG233"/>
    </row>
    <row r="234" spans="2:33" x14ac:dyDescent="0.2">
      <c r="B234" s="15"/>
      <c r="D234" s="60"/>
      <c r="E234" s="61"/>
      <c r="F234" s="60">
        <f t="shared" si="31"/>
        <v>0</v>
      </c>
      <c r="G234" s="62">
        <f t="shared" si="32"/>
        <v>0</v>
      </c>
      <c r="H234" s="62">
        <f t="shared" si="37"/>
        <v>0</v>
      </c>
      <c r="I234" s="62">
        <f>IF(AND(OR(AND(OR(B234="ICE",AND(B234="nzev",D234&gt;2035)),D234&gt;0),B234="ZEV",AND(B234="nzev",D234&lt;=2035)),E234&lt;&gt;BL),VLOOKUP(E234,Selection!$C$2:$D$11,2,FALSE),0)</f>
        <v>0</v>
      </c>
      <c r="K234" s="18">
        <f t="shared" si="33"/>
        <v>0</v>
      </c>
      <c r="L234" s="34">
        <f t="shared" si="38"/>
        <v>0</v>
      </c>
      <c r="M234" s="17">
        <f t="shared" si="34"/>
        <v>0</v>
      </c>
      <c r="N234" s="33">
        <f t="shared" si="35"/>
        <v>0</v>
      </c>
      <c r="O234" s="17">
        <f t="shared" si="36"/>
        <v>0</v>
      </c>
      <c r="AF234"/>
      <c r="AG234"/>
    </row>
    <row r="235" spans="2:33" x14ac:dyDescent="0.2">
      <c r="B235" s="15"/>
      <c r="D235" s="60"/>
      <c r="E235" s="61"/>
      <c r="F235" s="60">
        <f t="shared" si="31"/>
        <v>0</v>
      </c>
      <c r="G235" s="62">
        <f t="shared" si="32"/>
        <v>0</v>
      </c>
      <c r="H235" s="62">
        <f t="shared" si="37"/>
        <v>0</v>
      </c>
      <c r="I235" s="62">
        <f>IF(AND(OR(AND(OR(B235="ICE",AND(B235="nzev",D235&gt;2035)),D235&gt;0),B235="ZEV",AND(B235="nzev",D235&lt;=2035)),E235&lt;&gt;BL),VLOOKUP(E235,Selection!$C$2:$D$11,2,FALSE),0)</f>
        <v>0</v>
      </c>
      <c r="K235" s="18">
        <f t="shared" si="33"/>
        <v>0</v>
      </c>
      <c r="L235" s="34">
        <f t="shared" si="38"/>
        <v>0</v>
      </c>
      <c r="M235" s="17">
        <f t="shared" si="34"/>
        <v>0</v>
      </c>
      <c r="N235" s="33">
        <f t="shared" si="35"/>
        <v>0</v>
      </c>
      <c r="O235" s="17">
        <f t="shared" si="36"/>
        <v>0</v>
      </c>
      <c r="AF235"/>
      <c r="AG235"/>
    </row>
    <row r="236" spans="2:33" x14ac:dyDescent="0.2">
      <c r="B236" s="15"/>
      <c r="D236" s="60"/>
      <c r="E236" s="61"/>
      <c r="F236" s="60">
        <f t="shared" si="31"/>
        <v>0</v>
      </c>
      <c r="G236" s="62">
        <f t="shared" si="32"/>
        <v>0</v>
      </c>
      <c r="H236" s="62">
        <f t="shared" si="37"/>
        <v>0</v>
      </c>
      <c r="I236" s="62">
        <f>IF(AND(OR(AND(OR(B236="ICE",AND(B236="nzev",D236&gt;2035)),D236&gt;0),B236="ZEV",AND(B236="nzev",D236&lt;=2035)),E236&lt;&gt;BL),VLOOKUP(E236,Selection!$C$2:$D$11,2,FALSE),0)</f>
        <v>0</v>
      </c>
      <c r="K236" s="18">
        <f t="shared" si="33"/>
        <v>0</v>
      </c>
      <c r="L236" s="34">
        <f t="shared" si="38"/>
        <v>0</v>
      </c>
      <c r="M236" s="17">
        <f t="shared" si="34"/>
        <v>0</v>
      </c>
      <c r="N236" s="33">
        <f t="shared" si="35"/>
        <v>0</v>
      </c>
      <c r="O236" s="17">
        <f t="shared" si="36"/>
        <v>0</v>
      </c>
      <c r="AF236"/>
      <c r="AG236"/>
    </row>
    <row r="237" spans="2:33" x14ac:dyDescent="0.2">
      <c r="B237" s="15"/>
      <c r="D237" s="60"/>
      <c r="E237" s="61"/>
      <c r="F237" s="60">
        <f t="shared" si="31"/>
        <v>0</v>
      </c>
      <c r="G237" s="62">
        <f t="shared" si="32"/>
        <v>0</v>
      </c>
      <c r="H237" s="62">
        <f t="shared" si="37"/>
        <v>0</v>
      </c>
      <c r="I237" s="62">
        <f>IF(AND(OR(AND(OR(B237="ICE",AND(B237="nzev",D237&gt;2035)),D237&gt;0),B237="ZEV",AND(B237="nzev",D237&lt;=2035)),E237&lt;&gt;BL),VLOOKUP(E237,Selection!$C$2:$D$11,2,FALSE),0)</f>
        <v>0</v>
      </c>
      <c r="K237" s="18">
        <f t="shared" si="33"/>
        <v>0</v>
      </c>
      <c r="L237" s="34">
        <f t="shared" si="38"/>
        <v>0</v>
      </c>
      <c r="M237" s="17">
        <f t="shared" si="34"/>
        <v>0</v>
      </c>
      <c r="N237" s="33">
        <f t="shared" si="35"/>
        <v>0</v>
      </c>
      <c r="O237" s="17">
        <f t="shared" si="36"/>
        <v>0</v>
      </c>
      <c r="AF237"/>
      <c r="AG237"/>
    </row>
    <row r="238" spans="2:33" x14ac:dyDescent="0.2">
      <c r="B238" s="15"/>
      <c r="D238" s="60"/>
      <c r="E238" s="61"/>
      <c r="F238" s="60">
        <f t="shared" si="31"/>
        <v>0</v>
      </c>
      <c r="G238" s="62">
        <f t="shared" si="32"/>
        <v>0</v>
      </c>
      <c r="H238" s="62">
        <f t="shared" si="37"/>
        <v>0</v>
      </c>
      <c r="I238" s="62">
        <f>IF(AND(OR(AND(OR(B238="ICE",AND(B238="nzev",D238&gt;2035)),D238&gt;0),B238="ZEV",AND(B238="nzev",D238&lt;=2035)),E238&lt;&gt;BL),VLOOKUP(E238,Selection!$C$2:$D$11,2,FALSE),0)</f>
        <v>0</v>
      </c>
      <c r="K238" s="18">
        <f t="shared" si="33"/>
        <v>0</v>
      </c>
      <c r="L238" s="34">
        <f t="shared" si="38"/>
        <v>0</v>
      </c>
      <c r="M238" s="17">
        <f t="shared" si="34"/>
        <v>0</v>
      </c>
      <c r="N238" s="33">
        <f t="shared" si="35"/>
        <v>0</v>
      </c>
      <c r="O238" s="17">
        <f t="shared" si="36"/>
        <v>0</v>
      </c>
      <c r="AF238"/>
      <c r="AG238"/>
    </row>
    <row r="239" spans="2:33" x14ac:dyDescent="0.2">
      <c r="B239" s="15"/>
      <c r="D239" s="60"/>
      <c r="E239" s="61"/>
      <c r="F239" s="60">
        <f t="shared" si="31"/>
        <v>0</v>
      </c>
      <c r="G239" s="62">
        <f t="shared" si="32"/>
        <v>0</v>
      </c>
      <c r="H239" s="62">
        <f t="shared" si="37"/>
        <v>0</v>
      </c>
      <c r="I239" s="62">
        <f>IF(AND(OR(AND(OR(B239="ICE",AND(B239="nzev",D239&gt;2035)),D239&gt;0),B239="ZEV",AND(B239="nzev",D239&lt;=2035)),E239&lt;&gt;BL),VLOOKUP(E239,Selection!$C$2:$D$11,2,FALSE),0)</f>
        <v>0</v>
      </c>
      <c r="K239" s="18">
        <f t="shared" si="33"/>
        <v>0</v>
      </c>
      <c r="L239" s="34">
        <f t="shared" si="38"/>
        <v>0</v>
      </c>
      <c r="M239" s="17">
        <f t="shared" si="34"/>
        <v>0</v>
      </c>
      <c r="N239" s="33">
        <f t="shared" si="35"/>
        <v>0</v>
      </c>
      <c r="O239" s="17">
        <f t="shared" si="36"/>
        <v>0</v>
      </c>
      <c r="AF239"/>
      <c r="AG239"/>
    </row>
    <row r="240" spans="2:33" x14ac:dyDescent="0.2">
      <c r="B240" s="15"/>
      <c r="D240" s="60"/>
      <c r="E240" s="61"/>
      <c r="F240" s="60">
        <f t="shared" si="31"/>
        <v>0</v>
      </c>
      <c r="G240" s="62">
        <f t="shared" si="32"/>
        <v>0</v>
      </c>
      <c r="H240" s="62">
        <f t="shared" si="37"/>
        <v>0</v>
      </c>
      <c r="I240" s="62">
        <f>IF(AND(OR(AND(OR(B240="ICE",AND(B240="nzev",D240&gt;2035)),D240&gt;0),B240="ZEV",AND(B240="nzev",D240&lt;=2035)),E240&lt;&gt;BL),VLOOKUP(E240,Selection!$C$2:$D$11,2,FALSE),0)</f>
        <v>0</v>
      </c>
      <c r="K240" s="18">
        <f t="shared" si="33"/>
        <v>0</v>
      </c>
      <c r="L240" s="34">
        <f t="shared" si="38"/>
        <v>0</v>
      </c>
      <c r="M240" s="17">
        <f t="shared" si="34"/>
        <v>0</v>
      </c>
      <c r="N240" s="33">
        <f t="shared" si="35"/>
        <v>0</v>
      </c>
      <c r="O240" s="17">
        <f t="shared" si="36"/>
        <v>0</v>
      </c>
      <c r="AF240"/>
      <c r="AG240"/>
    </row>
    <row r="241" spans="2:33" x14ac:dyDescent="0.2">
      <c r="B241" s="15"/>
      <c r="D241" s="60"/>
      <c r="E241" s="61"/>
      <c r="F241" s="60">
        <f t="shared" si="31"/>
        <v>0</v>
      </c>
      <c r="G241" s="62">
        <f t="shared" si="32"/>
        <v>0</v>
      </c>
      <c r="H241" s="62">
        <f t="shared" si="37"/>
        <v>0</v>
      </c>
      <c r="I241" s="62">
        <f>IF(AND(OR(AND(OR(B241="ICE",AND(B241="nzev",D241&gt;2035)),D241&gt;0),B241="ZEV",AND(B241="nzev",D241&lt;=2035)),E241&lt;&gt;BL),VLOOKUP(E241,Selection!$C$2:$D$11,2,FALSE),0)</f>
        <v>0</v>
      </c>
      <c r="K241" s="18">
        <f t="shared" si="33"/>
        <v>0</v>
      </c>
      <c r="L241" s="34">
        <f t="shared" si="38"/>
        <v>0</v>
      </c>
      <c r="M241" s="17">
        <f t="shared" si="34"/>
        <v>0</v>
      </c>
      <c r="N241" s="33">
        <f t="shared" si="35"/>
        <v>0</v>
      </c>
      <c r="O241" s="17">
        <f t="shared" si="36"/>
        <v>0</v>
      </c>
      <c r="AF241"/>
      <c r="AG241"/>
    </row>
    <row r="242" spans="2:33" x14ac:dyDescent="0.2">
      <c r="B242" s="15"/>
      <c r="D242" s="60"/>
      <c r="E242" s="61"/>
      <c r="F242" s="60">
        <f t="shared" si="31"/>
        <v>0</v>
      </c>
      <c r="G242" s="62">
        <f t="shared" si="32"/>
        <v>0</v>
      </c>
      <c r="H242" s="62">
        <f t="shared" si="37"/>
        <v>0</v>
      </c>
      <c r="I242" s="62">
        <f>IF(AND(OR(AND(OR(B242="ICE",AND(B242="nzev",D242&gt;2035)),D242&gt;0),B242="ZEV",AND(B242="nzev",D242&lt;=2035)),E242&lt;&gt;BL),VLOOKUP(E242,Selection!$C$2:$D$11,2,FALSE),0)</f>
        <v>0</v>
      </c>
      <c r="K242" s="18">
        <f t="shared" si="33"/>
        <v>0</v>
      </c>
      <c r="L242" s="34">
        <f t="shared" si="38"/>
        <v>0</v>
      </c>
      <c r="M242" s="17">
        <f t="shared" si="34"/>
        <v>0</v>
      </c>
      <c r="N242" s="33">
        <f t="shared" si="35"/>
        <v>0</v>
      </c>
      <c r="O242" s="17">
        <f t="shared" si="36"/>
        <v>0</v>
      </c>
      <c r="AF242"/>
      <c r="AG242"/>
    </row>
    <row r="243" spans="2:33" x14ac:dyDescent="0.2">
      <c r="B243" s="15"/>
      <c r="D243" s="60"/>
      <c r="E243" s="61"/>
      <c r="F243" s="60">
        <f t="shared" si="31"/>
        <v>0</v>
      </c>
      <c r="G243" s="62">
        <f t="shared" si="32"/>
        <v>0</v>
      </c>
      <c r="H243" s="62">
        <f t="shared" si="37"/>
        <v>0</v>
      </c>
      <c r="I243" s="62">
        <f>IF(AND(OR(AND(OR(B243="ICE",AND(B243="nzev",D243&gt;2035)),D243&gt;0),B243="ZEV",AND(B243="nzev",D243&lt;=2035)),E243&lt;&gt;BL),VLOOKUP(E243,Selection!$C$2:$D$11,2,FALSE),0)</f>
        <v>0</v>
      </c>
      <c r="K243" s="18">
        <f t="shared" si="33"/>
        <v>0</v>
      </c>
      <c r="L243" s="34">
        <f t="shared" si="38"/>
        <v>0</v>
      </c>
      <c r="M243" s="17">
        <f t="shared" si="34"/>
        <v>0</v>
      </c>
      <c r="N243" s="33">
        <f t="shared" si="35"/>
        <v>0</v>
      </c>
      <c r="O243" s="17">
        <f t="shared" si="36"/>
        <v>0</v>
      </c>
      <c r="AF243"/>
      <c r="AG243"/>
    </row>
    <row r="244" spans="2:33" x14ac:dyDescent="0.2">
      <c r="B244" s="15"/>
      <c r="D244" s="60"/>
      <c r="E244" s="61"/>
      <c r="F244" s="60">
        <f t="shared" si="31"/>
        <v>0</v>
      </c>
      <c r="G244" s="62">
        <f t="shared" si="32"/>
        <v>0</v>
      </c>
      <c r="H244" s="62">
        <f t="shared" si="37"/>
        <v>0</v>
      </c>
      <c r="I244" s="62">
        <f>IF(AND(OR(AND(OR(B244="ICE",AND(B244="nzev",D244&gt;2035)),D244&gt;0),B244="ZEV",AND(B244="nzev",D244&lt;=2035)),E244&lt;&gt;BL),VLOOKUP(E244,Selection!$C$2:$D$11,2,FALSE),0)</f>
        <v>0</v>
      </c>
      <c r="K244" s="18">
        <f t="shared" si="33"/>
        <v>0</v>
      </c>
      <c r="L244" s="34">
        <f t="shared" si="38"/>
        <v>0</v>
      </c>
      <c r="M244" s="17">
        <f t="shared" si="34"/>
        <v>0</v>
      </c>
      <c r="N244" s="33">
        <f t="shared" si="35"/>
        <v>0</v>
      </c>
      <c r="O244" s="17">
        <f t="shared" si="36"/>
        <v>0</v>
      </c>
      <c r="AF244"/>
      <c r="AG244"/>
    </row>
    <row r="245" spans="2:33" x14ac:dyDescent="0.2">
      <c r="B245" s="15"/>
      <c r="D245" s="60"/>
      <c r="E245" s="61"/>
      <c r="F245" s="60">
        <f t="shared" si="31"/>
        <v>0</v>
      </c>
      <c r="G245" s="62">
        <f t="shared" si="32"/>
        <v>0</v>
      </c>
      <c r="H245" s="62">
        <f t="shared" si="37"/>
        <v>0</v>
      </c>
      <c r="I245" s="62">
        <f>IF(AND(OR(AND(OR(B245="ICE",AND(B245="nzev",D245&gt;2035)),D245&gt;0),B245="ZEV",AND(B245="nzev",D245&lt;=2035)),E245&lt;&gt;BL),VLOOKUP(E245,Selection!$C$2:$D$11,2,FALSE),0)</f>
        <v>0</v>
      </c>
      <c r="K245" s="18">
        <f t="shared" si="33"/>
        <v>0</v>
      </c>
      <c r="L245" s="34">
        <f t="shared" si="38"/>
        <v>0</v>
      </c>
      <c r="M245" s="17">
        <f t="shared" si="34"/>
        <v>0</v>
      </c>
      <c r="N245" s="33">
        <f t="shared" si="35"/>
        <v>0</v>
      </c>
      <c r="O245" s="17">
        <f t="shared" si="36"/>
        <v>0</v>
      </c>
      <c r="AF245"/>
      <c r="AG245"/>
    </row>
    <row r="246" spans="2:33" x14ac:dyDescent="0.2">
      <c r="B246" s="15"/>
      <c r="D246" s="60"/>
      <c r="E246" s="61"/>
      <c r="F246" s="60">
        <f t="shared" si="31"/>
        <v>0</v>
      </c>
      <c r="G246" s="62">
        <f t="shared" si="32"/>
        <v>0</v>
      </c>
      <c r="H246" s="62">
        <f t="shared" si="37"/>
        <v>0</v>
      </c>
      <c r="I246" s="62">
        <f>IF(AND(OR(AND(OR(B246="ICE",AND(B246="nzev",D246&gt;2035)),D246&gt;0),B246="ZEV",AND(B246="nzev",D246&lt;=2035)),E246&lt;&gt;BL),VLOOKUP(E246,Selection!$C$2:$D$11,2,FALSE),0)</f>
        <v>0</v>
      </c>
      <c r="K246" s="18">
        <f t="shared" si="33"/>
        <v>0</v>
      </c>
      <c r="L246" s="34">
        <f t="shared" si="38"/>
        <v>0</v>
      </c>
      <c r="M246" s="17">
        <f t="shared" si="34"/>
        <v>0</v>
      </c>
      <c r="N246" s="33">
        <f t="shared" si="35"/>
        <v>0</v>
      </c>
      <c r="O246" s="17">
        <f t="shared" si="36"/>
        <v>0</v>
      </c>
      <c r="AF246"/>
      <c r="AG246"/>
    </row>
    <row r="247" spans="2:33" x14ac:dyDescent="0.2">
      <c r="B247" s="15"/>
      <c r="D247" s="60"/>
      <c r="E247" s="61"/>
      <c r="F247" s="60">
        <f t="shared" si="31"/>
        <v>0</v>
      </c>
      <c r="G247" s="62">
        <f t="shared" si="32"/>
        <v>0</v>
      </c>
      <c r="H247" s="62">
        <f t="shared" si="37"/>
        <v>0</v>
      </c>
      <c r="I247" s="62">
        <f>IF(AND(OR(AND(OR(B247="ICE",AND(B247="nzev",D247&gt;2035)),D247&gt;0),B247="ZEV",AND(B247="nzev",D247&lt;=2035)),E247&lt;&gt;BL),VLOOKUP(E247,Selection!$C$2:$D$11,2,FALSE),0)</f>
        <v>0</v>
      </c>
      <c r="K247" s="18">
        <f t="shared" si="33"/>
        <v>0</v>
      </c>
      <c r="L247" s="34">
        <f t="shared" si="38"/>
        <v>0</v>
      </c>
      <c r="M247" s="17">
        <f t="shared" si="34"/>
        <v>0</v>
      </c>
      <c r="N247" s="33">
        <f t="shared" si="35"/>
        <v>0</v>
      </c>
      <c r="O247" s="17">
        <f t="shared" si="36"/>
        <v>0</v>
      </c>
      <c r="AF247"/>
      <c r="AG247"/>
    </row>
    <row r="248" spans="2:33" x14ac:dyDescent="0.2">
      <c r="B248" s="15"/>
      <c r="D248" s="60"/>
      <c r="E248" s="61"/>
      <c r="F248" s="60">
        <f t="shared" si="31"/>
        <v>0</v>
      </c>
      <c r="G248" s="62">
        <f t="shared" si="32"/>
        <v>0</v>
      </c>
      <c r="H248" s="62">
        <f t="shared" si="37"/>
        <v>0</v>
      </c>
      <c r="I248" s="62">
        <f>IF(AND(OR(AND(OR(B248="ICE",AND(B248="nzev",D248&gt;2035)),D248&gt;0),B248="ZEV",AND(B248="nzev",D248&lt;=2035)),E248&lt;&gt;BL),VLOOKUP(E248,Selection!$C$2:$D$11,2,FALSE),0)</f>
        <v>0</v>
      </c>
      <c r="K248" s="18">
        <f t="shared" si="33"/>
        <v>0</v>
      </c>
      <c r="L248" s="34">
        <f t="shared" si="38"/>
        <v>0</v>
      </c>
      <c r="M248" s="17">
        <f t="shared" si="34"/>
        <v>0</v>
      </c>
      <c r="N248" s="33">
        <f t="shared" si="35"/>
        <v>0</v>
      </c>
      <c r="O248" s="17">
        <f t="shared" si="36"/>
        <v>0</v>
      </c>
      <c r="AF248"/>
      <c r="AG248"/>
    </row>
    <row r="249" spans="2:33" x14ac:dyDescent="0.2">
      <c r="B249" s="15"/>
      <c r="D249" s="60"/>
      <c r="E249" s="61"/>
      <c r="F249" s="60">
        <f t="shared" si="31"/>
        <v>0</v>
      </c>
      <c r="G249" s="62">
        <f t="shared" si="32"/>
        <v>0</v>
      </c>
      <c r="H249" s="62">
        <f t="shared" si="37"/>
        <v>0</v>
      </c>
      <c r="I249" s="62">
        <f>IF(AND(OR(AND(OR(B249="ICE",AND(B249="nzev",D249&gt;2035)),D249&gt;0),B249="ZEV",AND(B249="nzev",D249&lt;=2035)),E249&lt;&gt;BL),VLOOKUP(E249,Selection!$C$2:$D$11,2,FALSE),0)</f>
        <v>0</v>
      </c>
      <c r="K249" s="18">
        <f t="shared" si="33"/>
        <v>0</v>
      </c>
      <c r="L249" s="34">
        <f t="shared" si="38"/>
        <v>0</v>
      </c>
      <c r="M249" s="17">
        <f t="shared" si="34"/>
        <v>0</v>
      </c>
      <c r="N249" s="33">
        <f t="shared" si="35"/>
        <v>0</v>
      </c>
      <c r="O249" s="17">
        <f t="shared" si="36"/>
        <v>0</v>
      </c>
      <c r="AF249"/>
      <c r="AG249"/>
    </row>
    <row r="250" spans="2:33" x14ac:dyDescent="0.2">
      <c r="B250" s="15"/>
      <c r="D250" s="60"/>
      <c r="E250" s="61"/>
      <c r="F250" s="60">
        <f t="shared" si="31"/>
        <v>0</v>
      </c>
      <c r="G250" s="62">
        <f t="shared" si="32"/>
        <v>0</v>
      </c>
      <c r="H250" s="62">
        <f t="shared" si="37"/>
        <v>0</v>
      </c>
      <c r="I250" s="62">
        <f>IF(AND(OR(AND(OR(B250="ICE",AND(B250="nzev",D250&gt;2035)),D250&gt;0),B250="ZEV",AND(B250="nzev",D250&lt;=2035)),E250&lt;&gt;BL),VLOOKUP(E250,Selection!$C$2:$D$11,2,FALSE),0)</f>
        <v>0</v>
      </c>
      <c r="K250" s="18">
        <f t="shared" si="33"/>
        <v>0</v>
      </c>
      <c r="L250" s="34">
        <f t="shared" si="38"/>
        <v>0</v>
      </c>
      <c r="M250" s="17">
        <f t="shared" si="34"/>
        <v>0</v>
      </c>
      <c r="N250" s="33">
        <f t="shared" si="35"/>
        <v>0</v>
      </c>
      <c r="O250" s="17">
        <f t="shared" si="36"/>
        <v>0</v>
      </c>
      <c r="AF250"/>
      <c r="AG250"/>
    </row>
    <row r="251" spans="2:33" x14ac:dyDescent="0.2">
      <c r="B251" s="15"/>
      <c r="D251" s="60"/>
      <c r="E251" s="61"/>
      <c r="F251" s="60">
        <f t="shared" si="31"/>
        <v>0</v>
      </c>
      <c r="G251" s="62">
        <f t="shared" si="32"/>
        <v>0</v>
      </c>
      <c r="H251" s="62">
        <f t="shared" si="37"/>
        <v>0</v>
      </c>
      <c r="I251" s="62">
        <f>IF(AND(OR(AND(OR(B251="ICE",AND(B251="nzev",D251&gt;2035)),D251&gt;0),B251="ZEV",AND(B251="nzev",D251&lt;=2035)),E251&lt;&gt;BL),VLOOKUP(E251,Selection!$C$2:$D$11,2,FALSE),0)</f>
        <v>0</v>
      </c>
      <c r="K251" s="18">
        <f t="shared" si="33"/>
        <v>0</v>
      </c>
      <c r="L251" s="34">
        <f t="shared" si="38"/>
        <v>0</v>
      </c>
      <c r="M251" s="17">
        <f t="shared" si="34"/>
        <v>0</v>
      </c>
      <c r="N251" s="33">
        <f t="shared" si="35"/>
        <v>0</v>
      </c>
      <c r="O251" s="17">
        <f t="shared" si="36"/>
        <v>0</v>
      </c>
      <c r="AF251"/>
      <c r="AG251"/>
    </row>
    <row r="252" spans="2:33" x14ac:dyDescent="0.2">
      <c r="B252" s="15"/>
      <c r="D252" s="60"/>
      <c r="E252" s="61"/>
      <c r="F252" s="60">
        <f t="shared" si="31"/>
        <v>0</v>
      </c>
      <c r="G252" s="62">
        <f t="shared" si="32"/>
        <v>0</v>
      </c>
      <c r="H252" s="62">
        <f t="shared" si="37"/>
        <v>0</v>
      </c>
      <c r="I252" s="62">
        <f>IF(AND(OR(AND(OR(B252="ICE",AND(B252="nzev",D252&gt;2035)),D252&gt;0),B252="ZEV",AND(B252="nzev",D252&lt;=2035)),E252&lt;&gt;BL),VLOOKUP(E252,Selection!$C$2:$D$11,2,FALSE),0)</f>
        <v>0</v>
      </c>
      <c r="K252" s="18">
        <f t="shared" si="33"/>
        <v>0</v>
      </c>
      <c r="L252" s="34">
        <f t="shared" si="38"/>
        <v>0</v>
      </c>
      <c r="M252" s="17">
        <f t="shared" si="34"/>
        <v>0</v>
      </c>
      <c r="N252" s="33">
        <f t="shared" si="35"/>
        <v>0</v>
      </c>
      <c r="O252" s="17">
        <f t="shared" si="36"/>
        <v>0</v>
      </c>
      <c r="AE252" s="18"/>
      <c r="AG252"/>
    </row>
    <row r="253" spans="2:33" x14ac:dyDescent="0.2">
      <c r="B253" s="15"/>
      <c r="D253" s="60"/>
      <c r="E253" s="61"/>
      <c r="F253" s="60">
        <f t="shared" si="31"/>
        <v>0</v>
      </c>
      <c r="G253" s="62">
        <f t="shared" si="32"/>
        <v>0</v>
      </c>
      <c r="H253" s="62">
        <f t="shared" si="37"/>
        <v>0</v>
      </c>
      <c r="I253" s="62">
        <f>IF(AND(OR(AND(OR(B253="ICE",AND(B253="nzev",D253&gt;2035)),D253&gt;0),B253="ZEV",AND(B253="nzev",D253&lt;=2035)),E253&lt;&gt;BL),VLOOKUP(E253,Selection!$C$2:$D$11,2,FALSE),0)</f>
        <v>0</v>
      </c>
      <c r="K253" s="18">
        <f t="shared" si="33"/>
        <v>0</v>
      </c>
      <c r="L253" s="34">
        <f t="shared" si="38"/>
        <v>0</v>
      </c>
      <c r="M253" s="17">
        <f t="shared" si="34"/>
        <v>0</v>
      </c>
      <c r="N253" s="33">
        <f t="shared" si="35"/>
        <v>0</v>
      </c>
      <c r="O253" s="17">
        <f t="shared" si="36"/>
        <v>0</v>
      </c>
      <c r="AF253"/>
      <c r="AG253"/>
    </row>
    <row r="254" spans="2:33" x14ac:dyDescent="0.2">
      <c r="B254" s="15"/>
      <c r="D254" s="60"/>
      <c r="E254" s="61"/>
      <c r="F254" s="60">
        <f t="shared" si="31"/>
        <v>0</v>
      </c>
      <c r="G254" s="62">
        <f t="shared" si="32"/>
        <v>0</v>
      </c>
      <c r="H254" s="62">
        <f t="shared" si="37"/>
        <v>0</v>
      </c>
      <c r="I254" s="62">
        <f>IF(AND(OR(AND(OR(B254="ICE",AND(B254="nzev",D254&gt;2035)),D254&gt;0),B254="ZEV",AND(B254="nzev",D254&lt;=2035)),E254&lt;&gt;BL),VLOOKUP(E254,Selection!$C$2:$D$11,2,FALSE),0)</f>
        <v>0</v>
      </c>
      <c r="K254" s="18">
        <f t="shared" si="33"/>
        <v>0</v>
      </c>
      <c r="L254" s="34">
        <f t="shared" si="38"/>
        <v>0</v>
      </c>
      <c r="M254" s="17">
        <f t="shared" si="34"/>
        <v>0</v>
      </c>
      <c r="N254" s="33">
        <f t="shared" si="35"/>
        <v>0</v>
      </c>
      <c r="O254" s="17">
        <f t="shared" si="36"/>
        <v>0</v>
      </c>
      <c r="AE254" s="18"/>
      <c r="AG254"/>
    </row>
    <row r="255" spans="2:33" x14ac:dyDescent="0.2">
      <c r="B255" s="15"/>
      <c r="D255" s="60"/>
      <c r="E255" s="61"/>
      <c r="F255" s="60">
        <f t="shared" si="31"/>
        <v>0</v>
      </c>
      <c r="G255" s="62">
        <f t="shared" si="32"/>
        <v>0</v>
      </c>
      <c r="H255" s="62">
        <f t="shared" si="37"/>
        <v>0</v>
      </c>
      <c r="I255" s="62">
        <f>IF(AND(OR(AND(OR(B255="ICE",AND(B255="nzev",D255&gt;2035)),D255&gt;0),B255="ZEV",AND(B255="nzev",D255&lt;=2035)),E255&lt;&gt;BL),VLOOKUP(E255,Selection!$C$2:$D$11,2,FALSE),0)</f>
        <v>0</v>
      </c>
      <c r="K255" s="18">
        <f t="shared" si="33"/>
        <v>0</v>
      </c>
      <c r="L255" s="34">
        <f t="shared" si="38"/>
        <v>0</v>
      </c>
      <c r="M255" s="17">
        <f t="shared" si="34"/>
        <v>0</v>
      </c>
      <c r="N255" s="33">
        <f t="shared" si="35"/>
        <v>0</v>
      </c>
      <c r="O255" s="17">
        <f t="shared" si="36"/>
        <v>0</v>
      </c>
      <c r="AF255"/>
      <c r="AG255"/>
    </row>
    <row r="256" spans="2:33" x14ac:dyDescent="0.2">
      <c r="B256" s="15"/>
      <c r="D256" s="60"/>
      <c r="E256" s="61"/>
      <c r="F256" s="60">
        <f t="shared" si="31"/>
        <v>0</v>
      </c>
      <c r="G256" s="62">
        <f t="shared" si="32"/>
        <v>0</v>
      </c>
      <c r="H256" s="62">
        <f t="shared" si="37"/>
        <v>0</v>
      </c>
      <c r="I256" s="62">
        <f>IF(AND(OR(AND(OR(B256="ICE",AND(B256="nzev",D256&gt;2035)),D256&gt;0),B256="ZEV",AND(B256="nzev",D256&lt;=2035)),E256&lt;&gt;BL),VLOOKUP(E256,Selection!$C$2:$D$11,2,FALSE),0)</f>
        <v>0</v>
      </c>
      <c r="K256" s="18">
        <f t="shared" si="33"/>
        <v>0</v>
      </c>
      <c r="L256" s="34">
        <f t="shared" si="38"/>
        <v>0</v>
      </c>
      <c r="M256" s="17">
        <f t="shared" si="34"/>
        <v>0</v>
      </c>
      <c r="N256" s="33">
        <f t="shared" si="35"/>
        <v>0</v>
      </c>
      <c r="O256" s="17">
        <f t="shared" si="36"/>
        <v>0</v>
      </c>
      <c r="AE256" s="18"/>
      <c r="AG256"/>
    </row>
    <row r="257" spans="2:33" x14ac:dyDescent="0.2">
      <c r="B257" s="15"/>
      <c r="D257" s="60"/>
      <c r="E257" s="61"/>
      <c r="F257" s="60">
        <f t="shared" si="31"/>
        <v>0</v>
      </c>
      <c r="G257" s="62">
        <f t="shared" si="32"/>
        <v>0</v>
      </c>
      <c r="H257" s="62">
        <f t="shared" si="37"/>
        <v>0</v>
      </c>
      <c r="I257" s="62">
        <f>IF(AND(OR(AND(OR(B257="ICE",AND(B257="nzev",D257&gt;2035)),D257&gt;0),B257="ZEV",AND(B257="nzev",D257&lt;=2035)),E257&lt;&gt;BL),VLOOKUP(E257,Selection!$C$2:$D$11,2,FALSE),0)</f>
        <v>0</v>
      </c>
      <c r="K257" s="18">
        <f t="shared" si="33"/>
        <v>0</v>
      </c>
      <c r="L257" s="34">
        <f t="shared" si="38"/>
        <v>0</v>
      </c>
      <c r="M257" s="17">
        <f t="shared" si="34"/>
        <v>0</v>
      </c>
      <c r="N257" s="33">
        <f t="shared" si="35"/>
        <v>0</v>
      </c>
      <c r="O257" s="17">
        <f t="shared" si="36"/>
        <v>0</v>
      </c>
      <c r="AF257"/>
      <c r="AG257"/>
    </row>
    <row r="258" spans="2:33" x14ac:dyDescent="0.2">
      <c r="B258" s="15"/>
      <c r="D258" s="60"/>
      <c r="E258" s="61"/>
      <c r="F258" s="60">
        <f t="shared" si="31"/>
        <v>0</v>
      </c>
      <c r="G258" s="62">
        <f t="shared" si="32"/>
        <v>0</v>
      </c>
      <c r="H258" s="62">
        <f t="shared" si="37"/>
        <v>0</v>
      </c>
      <c r="I258" s="62">
        <f>IF(AND(OR(AND(OR(B258="ICE",AND(B258="nzev",D258&gt;2035)),D258&gt;0),B258="ZEV",AND(B258="nzev",D258&lt;=2035)),E258&lt;&gt;BL),VLOOKUP(E258,Selection!$C$2:$D$11,2,FALSE),0)</f>
        <v>0</v>
      </c>
      <c r="K258" s="18">
        <f t="shared" si="33"/>
        <v>0</v>
      </c>
      <c r="L258" s="34">
        <f t="shared" si="38"/>
        <v>0</v>
      </c>
      <c r="M258" s="17">
        <f t="shared" si="34"/>
        <v>0</v>
      </c>
      <c r="N258" s="33">
        <f t="shared" si="35"/>
        <v>0</v>
      </c>
      <c r="O258" s="17">
        <f t="shared" si="36"/>
        <v>0</v>
      </c>
      <c r="AF258"/>
      <c r="AG258"/>
    </row>
    <row r="259" spans="2:33" x14ac:dyDescent="0.2">
      <c r="B259" s="15"/>
      <c r="D259" s="60"/>
      <c r="E259" s="61"/>
      <c r="F259" s="60">
        <f t="shared" si="31"/>
        <v>0</v>
      </c>
      <c r="G259" s="62">
        <f t="shared" si="32"/>
        <v>0</v>
      </c>
      <c r="H259" s="62">
        <f t="shared" si="37"/>
        <v>0</v>
      </c>
      <c r="I259" s="62">
        <f>IF(AND(OR(AND(OR(B259="ICE",AND(B259="nzev",D259&gt;2035)),D259&gt;0),B259="ZEV",AND(B259="nzev",D259&lt;=2035)),E259&lt;&gt;BL),VLOOKUP(E259,Selection!$C$2:$D$11,2,FALSE),0)</f>
        <v>0</v>
      </c>
      <c r="K259" s="18">
        <f t="shared" si="33"/>
        <v>0</v>
      </c>
      <c r="L259" s="34">
        <f t="shared" si="38"/>
        <v>0</v>
      </c>
      <c r="M259" s="17">
        <f t="shared" si="34"/>
        <v>0</v>
      </c>
      <c r="N259" s="33">
        <f t="shared" si="35"/>
        <v>0</v>
      </c>
      <c r="O259" s="17">
        <f t="shared" si="36"/>
        <v>0</v>
      </c>
      <c r="AE259" s="18"/>
      <c r="AG259"/>
    </row>
    <row r="260" spans="2:33" x14ac:dyDescent="0.2">
      <c r="B260" s="15"/>
      <c r="D260" s="60"/>
      <c r="E260" s="61"/>
      <c r="F260" s="60">
        <f t="shared" si="31"/>
        <v>0</v>
      </c>
      <c r="G260" s="62">
        <f t="shared" si="32"/>
        <v>0</v>
      </c>
      <c r="H260" s="62">
        <f t="shared" si="37"/>
        <v>0</v>
      </c>
      <c r="I260" s="62">
        <f>IF(AND(OR(AND(OR(B260="ICE",AND(B260="nzev",D260&gt;2035)),D260&gt;0),B260="ZEV",AND(B260="nzev",D260&lt;=2035)),E260&lt;&gt;BL),VLOOKUP(E260,Selection!$C$2:$D$11,2,FALSE),0)</f>
        <v>0</v>
      </c>
      <c r="K260" s="18">
        <f t="shared" si="33"/>
        <v>0</v>
      </c>
      <c r="L260" s="34">
        <f t="shared" si="38"/>
        <v>0</v>
      </c>
      <c r="M260" s="17">
        <f t="shared" si="34"/>
        <v>0</v>
      </c>
      <c r="N260" s="33">
        <f t="shared" si="35"/>
        <v>0</v>
      </c>
      <c r="O260" s="17">
        <f t="shared" si="36"/>
        <v>0</v>
      </c>
      <c r="AF260"/>
      <c r="AG260"/>
    </row>
    <row r="261" spans="2:33" x14ac:dyDescent="0.2">
      <c r="B261" s="15"/>
      <c r="D261" s="60"/>
      <c r="E261" s="61"/>
      <c r="F261" s="60">
        <f t="shared" si="31"/>
        <v>0</v>
      </c>
      <c r="G261" s="62">
        <f t="shared" si="32"/>
        <v>0</v>
      </c>
      <c r="H261" s="62">
        <f t="shared" si="37"/>
        <v>0</v>
      </c>
      <c r="I261" s="62">
        <f>IF(AND(OR(AND(OR(B261="ICE",AND(B261="nzev",D261&gt;2035)),D261&gt;0),B261="ZEV",AND(B261="nzev",D261&lt;=2035)),E261&lt;&gt;BL),VLOOKUP(E261,Selection!$C$2:$D$11,2,FALSE),0)</f>
        <v>0</v>
      </c>
      <c r="K261" s="18">
        <f t="shared" si="33"/>
        <v>0</v>
      </c>
      <c r="L261" s="34">
        <f t="shared" si="38"/>
        <v>0</v>
      </c>
      <c r="M261" s="17">
        <f t="shared" si="34"/>
        <v>0</v>
      </c>
      <c r="N261" s="33">
        <f t="shared" si="35"/>
        <v>0</v>
      </c>
      <c r="O261" s="17">
        <f t="shared" si="36"/>
        <v>0</v>
      </c>
      <c r="AE261" s="18"/>
      <c r="AG261"/>
    </row>
    <row r="262" spans="2:33" x14ac:dyDescent="0.2">
      <c r="B262" s="15"/>
      <c r="D262" s="60"/>
      <c r="E262" s="61"/>
      <c r="F262" s="60">
        <f t="shared" ref="F262:F325" si="39">IF(AND(OR(B262="ICE",AND(B262="nzev",D262&gt;2035)),E262&lt;&gt;BL),IF(IFERROR(SEARCH("cab tractor",E262),FALSE),"Please Enter",BL),BL)</f>
        <v>0</v>
      </c>
      <c r="G262" s="62">
        <f t="shared" ref="G262:G325" si="40">IF(AND(OR(B262="ICE",AND(B262="nzev",D262&gt;2035)),E262&lt;&gt;BL),IF(IFERROR(SEARCH("cab tractor",E262),FALSE),IF(AND(F262&gt;12,F262&lt;19),F262,18),18),IF(D262&gt;1900,18,BL))</f>
        <v>0</v>
      </c>
      <c r="H262" s="62">
        <f t="shared" si="37"/>
        <v>0</v>
      </c>
      <c r="I262" s="62">
        <f>IF(AND(OR(AND(OR(B262="ICE",AND(B262="nzev",D262&gt;2035)),D262&gt;0),B262="ZEV",AND(B262="nzev",D262&lt;=2035)),E262&lt;&gt;BL),VLOOKUP(E262,Selection!$C$2:$D$11,2,FALSE),0)</f>
        <v>0</v>
      </c>
      <c r="K262" s="18">
        <f t="shared" ref="K262:K325" si="41">IF(B262="ICE",IF(D262&gt;0,D262+18,0),IF(OR(AND(B262="nzev",D262&lt;=2035),B262="zev"),0,IF(D262&gt;0,D262+18,0)))</f>
        <v>0</v>
      </c>
      <c r="L262" s="34">
        <f t="shared" si="38"/>
        <v>0</v>
      </c>
      <c r="M262" s="17">
        <f t="shared" ref="M262:M325" si="42">IF(B262="ICE",IF(ISNUMBER(L262),D262+L262,D262+18),IF(AND(B262="nzev",D262&gt;2035),IF(ISNUMBER(L262),D262+L262,D262+18),0))</f>
        <v>0</v>
      </c>
      <c r="N262" s="33">
        <f t="shared" ref="N262:N325" si="43">IF(AND(OR(B262="ICE",AND(B262="nzev",D262&gt;2035)),D262&gt;0),I262,IF(OR(B262="ZEV",AND(B262="nzev",D262&lt;=2035)),-1*I262,0))</f>
        <v>0</v>
      </c>
      <c r="O262" s="17">
        <f t="shared" ref="O262:O325" si="44">IF(OR(B262="ICE",AND(B262="nzev",D262&gt;2035)),1,IF(OR(B262="ZEV",AND(B262="nzev",D262&lt;=2035)),-1,0))</f>
        <v>0</v>
      </c>
      <c r="AF262"/>
      <c r="AG262"/>
    </row>
    <row r="263" spans="2:33" x14ac:dyDescent="0.2">
      <c r="B263" s="15"/>
      <c r="D263" s="60"/>
      <c r="E263" s="61"/>
      <c r="F263" s="60">
        <f t="shared" si="39"/>
        <v>0</v>
      </c>
      <c r="G263" s="62">
        <f t="shared" si="40"/>
        <v>0</v>
      </c>
      <c r="H263" s="62">
        <f t="shared" ref="H263:H326" si="45">IF(M263&lt;K263,M263,K263)</f>
        <v>0</v>
      </c>
      <c r="I263" s="62">
        <f>IF(AND(OR(AND(OR(B263="ICE",AND(B263="nzev",D263&gt;2035)),D263&gt;0),B263="ZEV",AND(B263="nzev",D263&lt;=2035)),E263&lt;&gt;BL),VLOOKUP(E263,Selection!$C$2:$D$11,2,FALSE),0)</f>
        <v>0</v>
      </c>
      <c r="K263" s="18">
        <f t="shared" si="41"/>
        <v>0</v>
      </c>
      <c r="L263" s="34">
        <f t="shared" ref="L263:L326" si="46">G263</f>
        <v>0</v>
      </c>
      <c r="M263" s="17">
        <f t="shared" si="42"/>
        <v>0</v>
      </c>
      <c r="N263" s="33">
        <f t="shared" si="43"/>
        <v>0</v>
      </c>
      <c r="O263" s="17">
        <f t="shared" si="44"/>
        <v>0</v>
      </c>
      <c r="AE263" s="18"/>
      <c r="AG263"/>
    </row>
    <row r="264" spans="2:33" x14ac:dyDescent="0.2">
      <c r="B264" s="15"/>
      <c r="D264" s="60"/>
      <c r="E264" s="61"/>
      <c r="F264" s="60">
        <f t="shared" si="39"/>
        <v>0</v>
      </c>
      <c r="G264" s="62">
        <f t="shared" si="40"/>
        <v>0</v>
      </c>
      <c r="H264" s="62">
        <f t="shared" si="45"/>
        <v>0</v>
      </c>
      <c r="I264" s="62">
        <f>IF(AND(OR(AND(OR(B264="ICE",AND(B264="nzev",D264&gt;2035)),D264&gt;0),B264="ZEV",AND(B264="nzev",D264&lt;=2035)),E264&lt;&gt;BL),VLOOKUP(E264,Selection!$C$2:$D$11,2,FALSE),0)</f>
        <v>0</v>
      </c>
      <c r="K264" s="18">
        <f t="shared" si="41"/>
        <v>0</v>
      </c>
      <c r="L264" s="34">
        <f t="shared" si="46"/>
        <v>0</v>
      </c>
      <c r="M264" s="17">
        <f t="shared" si="42"/>
        <v>0</v>
      </c>
      <c r="N264" s="33">
        <f t="shared" si="43"/>
        <v>0</v>
      </c>
      <c r="O264" s="17">
        <f t="shared" si="44"/>
        <v>0</v>
      </c>
      <c r="AF264"/>
      <c r="AG264"/>
    </row>
    <row r="265" spans="2:33" x14ac:dyDescent="0.2">
      <c r="B265" s="15"/>
      <c r="D265" s="60"/>
      <c r="E265" s="61"/>
      <c r="F265" s="60">
        <f t="shared" si="39"/>
        <v>0</v>
      </c>
      <c r="G265" s="62">
        <f t="shared" si="40"/>
        <v>0</v>
      </c>
      <c r="H265" s="62">
        <f t="shared" si="45"/>
        <v>0</v>
      </c>
      <c r="I265" s="62">
        <f>IF(AND(OR(AND(OR(B265="ICE",AND(B265="nzev",D265&gt;2035)),D265&gt;0),B265="ZEV",AND(B265="nzev",D265&lt;=2035)),E265&lt;&gt;BL),VLOOKUP(E265,Selection!$C$2:$D$11,2,FALSE),0)</f>
        <v>0</v>
      </c>
      <c r="K265" s="18">
        <f t="shared" si="41"/>
        <v>0</v>
      </c>
      <c r="L265" s="34">
        <f t="shared" si="46"/>
        <v>0</v>
      </c>
      <c r="M265" s="17">
        <f t="shared" si="42"/>
        <v>0</v>
      </c>
      <c r="N265" s="33">
        <f t="shared" si="43"/>
        <v>0</v>
      </c>
      <c r="O265" s="17">
        <f t="shared" si="44"/>
        <v>0</v>
      </c>
      <c r="AF265"/>
      <c r="AG265"/>
    </row>
    <row r="266" spans="2:33" x14ac:dyDescent="0.2">
      <c r="B266" s="15"/>
      <c r="D266" s="60"/>
      <c r="E266" s="61"/>
      <c r="F266" s="60">
        <f t="shared" si="39"/>
        <v>0</v>
      </c>
      <c r="G266" s="62">
        <f t="shared" si="40"/>
        <v>0</v>
      </c>
      <c r="H266" s="62">
        <f t="shared" si="45"/>
        <v>0</v>
      </c>
      <c r="I266" s="62">
        <f>IF(AND(OR(AND(OR(B266="ICE",AND(B266="nzev",D266&gt;2035)),D266&gt;0),B266="ZEV",AND(B266="nzev",D266&lt;=2035)),E266&lt;&gt;BL),VLOOKUP(E266,Selection!$C$2:$D$11,2,FALSE),0)</f>
        <v>0</v>
      </c>
      <c r="K266" s="18">
        <f t="shared" si="41"/>
        <v>0</v>
      </c>
      <c r="L266" s="34">
        <f t="shared" si="46"/>
        <v>0</v>
      </c>
      <c r="M266" s="17">
        <f t="shared" si="42"/>
        <v>0</v>
      </c>
      <c r="N266" s="33">
        <f t="shared" si="43"/>
        <v>0</v>
      </c>
      <c r="O266" s="17">
        <f t="shared" si="44"/>
        <v>0</v>
      </c>
      <c r="AF266"/>
      <c r="AG266"/>
    </row>
    <row r="267" spans="2:33" x14ac:dyDescent="0.2">
      <c r="B267" s="15"/>
      <c r="D267" s="60"/>
      <c r="E267" s="61"/>
      <c r="F267" s="60">
        <f t="shared" si="39"/>
        <v>0</v>
      </c>
      <c r="G267" s="62">
        <f t="shared" si="40"/>
        <v>0</v>
      </c>
      <c r="H267" s="62">
        <f t="shared" si="45"/>
        <v>0</v>
      </c>
      <c r="I267" s="62">
        <f>IF(AND(OR(AND(OR(B267="ICE",AND(B267="nzev",D267&gt;2035)),D267&gt;0),B267="ZEV",AND(B267="nzev",D267&lt;=2035)),E267&lt;&gt;BL),VLOOKUP(E267,Selection!$C$2:$D$11,2,FALSE),0)</f>
        <v>0</v>
      </c>
      <c r="K267" s="18">
        <f t="shared" si="41"/>
        <v>0</v>
      </c>
      <c r="L267" s="34">
        <f t="shared" si="46"/>
        <v>0</v>
      </c>
      <c r="M267" s="17">
        <f t="shared" si="42"/>
        <v>0</v>
      </c>
      <c r="N267" s="33">
        <f t="shared" si="43"/>
        <v>0</v>
      </c>
      <c r="O267" s="17">
        <f t="shared" si="44"/>
        <v>0</v>
      </c>
      <c r="AF267"/>
      <c r="AG267"/>
    </row>
    <row r="268" spans="2:33" x14ac:dyDescent="0.2">
      <c r="B268" s="15"/>
      <c r="D268" s="60"/>
      <c r="E268" s="61"/>
      <c r="F268" s="60">
        <f t="shared" si="39"/>
        <v>0</v>
      </c>
      <c r="G268" s="62">
        <f t="shared" si="40"/>
        <v>0</v>
      </c>
      <c r="H268" s="62">
        <f t="shared" si="45"/>
        <v>0</v>
      </c>
      <c r="I268" s="62">
        <f>IF(AND(OR(AND(OR(B268="ICE",AND(B268="nzev",D268&gt;2035)),D268&gt;0),B268="ZEV",AND(B268="nzev",D268&lt;=2035)),E268&lt;&gt;BL),VLOOKUP(E268,Selection!$C$2:$D$11,2,FALSE),0)</f>
        <v>0</v>
      </c>
      <c r="K268" s="18">
        <f t="shared" si="41"/>
        <v>0</v>
      </c>
      <c r="L268" s="34">
        <f t="shared" si="46"/>
        <v>0</v>
      </c>
      <c r="M268" s="17">
        <f t="shared" si="42"/>
        <v>0</v>
      </c>
      <c r="N268" s="33">
        <f t="shared" si="43"/>
        <v>0</v>
      </c>
      <c r="O268" s="17">
        <f t="shared" si="44"/>
        <v>0</v>
      </c>
      <c r="AF268"/>
      <c r="AG268"/>
    </row>
    <row r="269" spans="2:33" x14ac:dyDescent="0.2">
      <c r="B269" s="15"/>
      <c r="D269" s="60"/>
      <c r="E269" s="61"/>
      <c r="F269" s="60">
        <f t="shared" si="39"/>
        <v>0</v>
      </c>
      <c r="G269" s="62">
        <f t="shared" si="40"/>
        <v>0</v>
      </c>
      <c r="H269" s="62">
        <f t="shared" si="45"/>
        <v>0</v>
      </c>
      <c r="I269" s="62">
        <f>IF(AND(OR(AND(OR(B269="ICE",AND(B269="nzev",D269&gt;2035)),D269&gt;0),B269="ZEV",AND(B269="nzev",D269&lt;=2035)),E269&lt;&gt;BL),VLOOKUP(E269,Selection!$C$2:$D$11,2,FALSE),0)</f>
        <v>0</v>
      </c>
      <c r="K269" s="18">
        <f t="shared" si="41"/>
        <v>0</v>
      </c>
      <c r="L269" s="34">
        <f t="shared" si="46"/>
        <v>0</v>
      </c>
      <c r="M269" s="17">
        <f t="shared" si="42"/>
        <v>0</v>
      </c>
      <c r="N269" s="33">
        <f t="shared" si="43"/>
        <v>0</v>
      </c>
      <c r="O269" s="17">
        <f t="shared" si="44"/>
        <v>0</v>
      </c>
      <c r="AF269"/>
      <c r="AG269"/>
    </row>
    <row r="270" spans="2:33" x14ac:dyDescent="0.2">
      <c r="B270" s="15"/>
      <c r="D270" s="60"/>
      <c r="E270" s="61"/>
      <c r="F270" s="60">
        <f t="shared" si="39"/>
        <v>0</v>
      </c>
      <c r="G270" s="62">
        <f t="shared" si="40"/>
        <v>0</v>
      </c>
      <c r="H270" s="62">
        <f t="shared" si="45"/>
        <v>0</v>
      </c>
      <c r="I270" s="62">
        <f>IF(AND(OR(AND(OR(B270="ICE",AND(B270="nzev",D270&gt;2035)),D270&gt;0),B270="ZEV",AND(B270="nzev",D270&lt;=2035)),E270&lt;&gt;BL),VLOOKUP(E270,Selection!$C$2:$D$11,2,FALSE),0)</f>
        <v>0</v>
      </c>
      <c r="K270" s="18">
        <f t="shared" si="41"/>
        <v>0</v>
      </c>
      <c r="L270" s="34">
        <f t="shared" si="46"/>
        <v>0</v>
      </c>
      <c r="M270" s="17">
        <f t="shared" si="42"/>
        <v>0</v>
      </c>
      <c r="N270" s="33">
        <f t="shared" si="43"/>
        <v>0</v>
      </c>
      <c r="O270" s="17">
        <f t="shared" si="44"/>
        <v>0</v>
      </c>
      <c r="AF270"/>
      <c r="AG270"/>
    </row>
    <row r="271" spans="2:33" x14ac:dyDescent="0.2">
      <c r="B271" s="15"/>
      <c r="D271" s="60"/>
      <c r="E271" s="61"/>
      <c r="F271" s="60">
        <f t="shared" si="39"/>
        <v>0</v>
      </c>
      <c r="G271" s="62">
        <f t="shared" si="40"/>
        <v>0</v>
      </c>
      <c r="H271" s="62">
        <f t="shared" si="45"/>
        <v>0</v>
      </c>
      <c r="I271" s="62">
        <f>IF(AND(OR(AND(OR(B271="ICE",AND(B271="nzev",D271&gt;2035)),D271&gt;0),B271="ZEV",AND(B271="nzev",D271&lt;=2035)),E271&lt;&gt;BL),VLOOKUP(E271,Selection!$C$2:$D$11,2,FALSE),0)</f>
        <v>0</v>
      </c>
      <c r="K271" s="18">
        <f t="shared" si="41"/>
        <v>0</v>
      </c>
      <c r="L271" s="34">
        <f t="shared" si="46"/>
        <v>0</v>
      </c>
      <c r="M271" s="17">
        <f t="shared" si="42"/>
        <v>0</v>
      </c>
      <c r="N271" s="33">
        <f t="shared" si="43"/>
        <v>0</v>
      </c>
      <c r="O271" s="17">
        <f t="shared" si="44"/>
        <v>0</v>
      </c>
      <c r="AF271"/>
      <c r="AG271"/>
    </row>
    <row r="272" spans="2:33" x14ac:dyDescent="0.2">
      <c r="B272" s="15"/>
      <c r="D272" s="60"/>
      <c r="E272" s="61"/>
      <c r="F272" s="60">
        <f t="shared" si="39"/>
        <v>0</v>
      </c>
      <c r="G272" s="62">
        <f t="shared" si="40"/>
        <v>0</v>
      </c>
      <c r="H272" s="62">
        <f t="shared" si="45"/>
        <v>0</v>
      </c>
      <c r="I272" s="62">
        <f>IF(AND(OR(AND(OR(B272="ICE",AND(B272="nzev",D272&gt;2035)),D272&gt;0),B272="ZEV",AND(B272="nzev",D272&lt;=2035)),E272&lt;&gt;BL),VLOOKUP(E272,Selection!$C$2:$D$11,2,FALSE),0)</f>
        <v>0</v>
      </c>
      <c r="K272" s="18">
        <f t="shared" si="41"/>
        <v>0</v>
      </c>
      <c r="L272" s="34">
        <f t="shared" si="46"/>
        <v>0</v>
      </c>
      <c r="M272" s="17">
        <f t="shared" si="42"/>
        <v>0</v>
      </c>
      <c r="N272" s="33">
        <f t="shared" si="43"/>
        <v>0</v>
      </c>
      <c r="O272" s="17">
        <f t="shared" si="44"/>
        <v>0</v>
      </c>
      <c r="AF272"/>
      <c r="AG272"/>
    </row>
    <row r="273" spans="2:33" x14ac:dyDescent="0.2">
      <c r="B273" s="15"/>
      <c r="D273" s="60"/>
      <c r="E273" s="61"/>
      <c r="F273" s="60">
        <f t="shared" si="39"/>
        <v>0</v>
      </c>
      <c r="G273" s="62">
        <f t="shared" si="40"/>
        <v>0</v>
      </c>
      <c r="H273" s="62">
        <f t="shared" si="45"/>
        <v>0</v>
      </c>
      <c r="I273" s="62">
        <f>IF(AND(OR(AND(OR(B273="ICE",AND(B273="nzev",D273&gt;2035)),D273&gt;0),B273="ZEV",AND(B273="nzev",D273&lt;=2035)),E273&lt;&gt;BL),VLOOKUP(E273,Selection!$C$2:$D$11,2,FALSE),0)</f>
        <v>0</v>
      </c>
      <c r="K273" s="18">
        <f t="shared" si="41"/>
        <v>0</v>
      </c>
      <c r="L273" s="34">
        <f t="shared" si="46"/>
        <v>0</v>
      </c>
      <c r="M273" s="17">
        <f t="shared" si="42"/>
        <v>0</v>
      </c>
      <c r="N273" s="33">
        <f t="shared" si="43"/>
        <v>0</v>
      </c>
      <c r="O273" s="17">
        <f t="shared" si="44"/>
        <v>0</v>
      </c>
      <c r="AF273"/>
      <c r="AG273"/>
    </row>
    <row r="274" spans="2:33" x14ac:dyDescent="0.2">
      <c r="B274" s="15"/>
      <c r="D274" s="60"/>
      <c r="E274" s="61"/>
      <c r="F274" s="60">
        <f t="shared" si="39"/>
        <v>0</v>
      </c>
      <c r="G274" s="62">
        <f t="shared" si="40"/>
        <v>0</v>
      </c>
      <c r="H274" s="62">
        <f t="shared" si="45"/>
        <v>0</v>
      </c>
      <c r="I274" s="62">
        <f>IF(AND(OR(AND(OR(B274="ICE",AND(B274="nzev",D274&gt;2035)),D274&gt;0),B274="ZEV",AND(B274="nzev",D274&lt;=2035)),E274&lt;&gt;BL),VLOOKUP(E274,Selection!$C$2:$D$11,2,FALSE),0)</f>
        <v>0</v>
      </c>
      <c r="K274" s="18">
        <f t="shared" si="41"/>
        <v>0</v>
      </c>
      <c r="L274" s="34">
        <f t="shared" si="46"/>
        <v>0</v>
      </c>
      <c r="M274" s="17">
        <f t="shared" si="42"/>
        <v>0</v>
      </c>
      <c r="N274" s="33">
        <f t="shared" si="43"/>
        <v>0</v>
      </c>
      <c r="O274" s="17">
        <f t="shared" si="44"/>
        <v>0</v>
      </c>
      <c r="AF274"/>
      <c r="AG274"/>
    </row>
    <row r="275" spans="2:33" x14ac:dyDescent="0.2">
      <c r="B275" s="15"/>
      <c r="D275" s="60"/>
      <c r="E275" s="61"/>
      <c r="F275" s="60">
        <f t="shared" si="39"/>
        <v>0</v>
      </c>
      <c r="G275" s="62">
        <f t="shared" si="40"/>
        <v>0</v>
      </c>
      <c r="H275" s="62">
        <f t="shared" si="45"/>
        <v>0</v>
      </c>
      <c r="I275" s="62">
        <f>IF(AND(OR(AND(OR(B275="ICE",AND(B275="nzev",D275&gt;2035)),D275&gt;0),B275="ZEV",AND(B275="nzev",D275&lt;=2035)),E275&lt;&gt;BL),VLOOKUP(E275,Selection!$C$2:$D$11,2,FALSE),0)</f>
        <v>0</v>
      </c>
      <c r="K275" s="18">
        <f t="shared" si="41"/>
        <v>0</v>
      </c>
      <c r="L275" s="34">
        <f t="shared" si="46"/>
        <v>0</v>
      </c>
      <c r="M275" s="17">
        <f t="shared" si="42"/>
        <v>0</v>
      </c>
      <c r="N275" s="33">
        <f t="shared" si="43"/>
        <v>0</v>
      </c>
      <c r="O275" s="17">
        <f t="shared" si="44"/>
        <v>0</v>
      </c>
      <c r="AF275"/>
      <c r="AG275"/>
    </row>
    <row r="276" spans="2:33" x14ac:dyDescent="0.2">
      <c r="B276" s="15"/>
      <c r="D276" s="60"/>
      <c r="E276" s="61"/>
      <c r="F276" s="60">
        <f t="shared" si="39"/>
        <v>0</v>
      </c>
      <c r="G276" s="62">
        <f t="shared" si="40"/>
        <v>0</v>
      </c>
      <c r="H276" s="62">
        <f t="shared" si="45"/>
        <v>0</v>
      </c>
      <c r="I276" s="62">
        <f>IF(AND(OR(AND(OR(B276="ICE",AND(B276="nzev",D276&gt;2035)),D276&gt;0),B276="ZEV",AND(B276="nzev",D276&lt;=2035)),E276&lt;&gt;BL),VLOOKUP(E276,Selection!$C$2:$D$11,2,FALSE),0)</f>
        <v>0</v>
      </c>
      <c r="K276" s="18">
        <f t="shared" si="41"/>
        <v>0</v>
      </c>
      <c r="L276" s="34">
        <f t="shared" si="46"/>
        <v>0</v>
      </c>
      <c r="M276" s="17">
        <f t="shared" si="42"/>
        <v>0</v>
      </c>
      <c r="N276" s="33">
        <f t="shared" si="43"/>
        <v>0</v>
      </c>
      <c r="O276" s="17">
        <f t="shared" si="44"/>
        <v>0</v>
      </c>
      <c r="AF276"/>
      <c r="AG276"/>
    </row>
    <row r="277" spans="2:33" x14ac:dyDescent="0.2">
      <c r="B277" s="15"/>
      <c r="D277" s="60"/>
      <c r="E277" s="61"/>
      <c r="F277" s="60">
        <f t="shared" si="39"/>
        <v>0</v>
      </c>
      <c r="G277" s="62">
        <f t="shared" si="40"/>
        <v>0</v>
      </c>
      <c r="H277" s="62">
        <f t="shared" si="45"/>
        <v>0</v>
      </c>
      <c r="I277" s="62">
        <f>IF(AND(OR(AND(OR(B277="ICE",AND(B277="nzev",D277&gt;2035)),D277&gt;0),B277="ZEV",AND(B277="nzev",D277&lt;=2035)),E277&lt;&gt;BL),VLOOKUP(E277,Selection!$C$2:$D$11,2,FALSE),0)</f>
        <v>0</v>
      </c>
      <c r="K277" s="18">
        <f t="shared" si="41"/>
        <v>0</v>
      </c>
      <c r="L277" s="34">
        <f t="shared" si="46"/>
        <v>0</v>
      </c>
      <c r="M277" s="17">
        <f t="shared" si="42"/>
        <v>0</v>
      </c>
      <c r="N277" s="33">
        <f t="shared" si="43"/>
        <v>0</v>
      </c>
      <c r="O277" s="17">
        <f t="shared" si="44"/>
        <v>0</v>
      </c>
      <c r="AF277"/>
      <c r="AG277"/>
    </row>
    <row r="278" spans="2:33" x14ac:dyDescent="0.2">
      <c r="B278" s="15"/>
      <c r="D278" s="60"/>
      <c r="E278" s="61"/>
      <c r="F278" s="60">
        <f t="shared" si="39"/>
        <v>0</v>
      </c>
      <c r="G278" s="62">
        <f t="shared" si="40"/>
        <v>0</v>
      </c>
      <c r="H278" s="62">
        <f t="shared" si="45"/>
        <v>0</v>
      </c>
      <c r="I278" s="62">
        <f>IF(AND(OR(AND(OR(B278="ICE",AND(B278="nzev",D278&gt;2035)),D278&gt;0),B278="ZEV",AND(B278="nzev",D278&lt;=2035)),E278&lt;&gt;BL),VLOOKUP(E278,Selection!$C$2:$D$11,2,FALSE),0)</f>
        <v>0</v>
      </c>
      <c r="K278" s="18">
        <f t="shared" si="41"/>
        <v>0</v>
      </c>
      <c r="L278" s="34">
        <f t="shared" si="46"/>
        <v>0</v>
      </c>
      <c r="M278" s="17">
        <f t="shared" si="42"/>
        <v>0</v>
      </c>
      <c r="N278" s="33">
        <f t="shared" si="43"/>
        <v>0</v>
      </c>
      <c r="O278" s="17">
        <f t="shared" si="44"/>
        <v>0</v>
      </c>
      <c r="AF278"/>
      <c r="AG278"/>
    </row>
    <row r="279" spans="2:33" x14ac:dyDescent="0.2">
      <c r="B279" s="15"/>
      <c r="D279" s="60"/>
      <c r="E279" s="61"/>
      <c r="F279" s="60">
        <f t="shared" si="39"/>
        <v>0</v>
      </c>
      <c r="G279" s="62">
        <f t="shared" si="40"/>
        <v>0</v>
      </c>
      <c r="H279" s="62">
        <f t="shared" si="45"/>
        <v>0</v>
      </c>
      <c r="I279" s="62">
        <f>IF(AND(OR(AND(OR(B279="ICE",AND(B279="nzev",D279&gt;2035)),D279&gt;0),B279="ZEV",AND(B279="nzev",D279&lt;=2035)),E279&lt;&gt;BL),VLOOKUP(E279,Selection!$C$2:$D$11,2,FALSE),0)</f>
        <v>0</v>
      </c>
      <c r="K279" s="18">
        <f t="shared" si="41"/>
        <v>0</v>
      </c>
      <c r="L279" s="34">
        <f t="shared" si="46"/>
        <v>0</v>
      </c>
      <c r="M279" s="17">
        <f t="shared" si="42"/>
        <v>0</v>
      </c>
      <c r="N279" s="33">
        <f t="shared" si="43"/>
        <v>0</v>
      </c>
      <c r="O279" s="17">
        <f t="shared" si="44"/>
        <v>0</v>
      </c>
      <c r="AF279"/>
      <c r="AG279"/>
    </row>
    <row r="280" spans="2:33" x14ac:dyDescent="0.2">
      <c r="B280" s="15"/>
      <c r="D280" s="60"/>
      <c r="E280" s="61"/>
      <c r="F280" s="60">
        <f t="shared" si="39"/>
        <v>0</v>
      </c>
      <c r="G280" s="62">
        <f t="shared" si="40"/>
        <v>0</v>
      </c>
      <c r="H280" s="62">
        <f t="shared" si="45"/>
        <v>0</v>
      </c>
      <c r="I280" s="62">
        <f>IF(AND(OR(AND(OR(B280="ICE",AND(B280="nzev",D280&gt;2035)),D280&gt;0),B280="ZEV",AND(B280="nzev",D280&lt;=2035)),E280&lt;&gt;BL),VLOOKUP(E280,Selection!$C$2:$D$11,2,FALSE),0)</f>
        <v>0</v>
      </c>
      <c r="K280" s="18">
        <f t="shared" si="41"/>
        <v>0</v>
      </c>
      <c r="L280" s="34">
        <f t="shared" si="46"/>
        <v>0</v>
      </c>
      <c r="M280" s="17">
        <f t="shared" si="42"/>
        <v>0</v>
      </c>
      <c r="N280" s="33">
        <f t="shared" si="43"/>
        <v>0</v>
      </c>
      <c r="O280" s="17">
        <f t="shared" si="44"/>
        <v>0</v>
      </c>
      <c r="AF280"/>
      <c r="AG280"/>
    </row>
    <row r="281" spans="2:33" x14ac:dyDescent="0.2">
      <c r="B281" s="15"/>
      <c r="D281" s="60"/>
      <c r="E281" s="61"/>
      <c r="F281" s="60">
        <f t="shared" si="39"/>
        <v>0</v>
      </c>
      <c r="G281" s="62">
        <f t="shared" si="40"/>
        <v>0</v>
      </c>
      <c r="H281" s="62">
        <f t="shared" si="45"/>
        <v>0</v>
      </c>
      <c r="I281" s="62">
        <f>IF(AND(OR(AND(OR(B281="ICE",AND(B281="nzev",D281&gt;2035)),D281&gt;0),B281="ZEV",AND(B281="nzev",D281&lt;=2035)),E281&lt;&gt;BL),VLOOKUP(E281,Selection!$C$2:$D$11,2,FALSE),0)</f>
        <v>0</v>
      </c>
      <c r="K281" s="18">
        <f t="shared" si="41"/>
        <v>0</v>
      </c>
      <c r="L281" s="34">
        <f t="shared" si="46"/>
        <v>0</v>
      </c>
      <c r="M281" s="17">
        <f t="shared" si="42"/>
        <v>0</v>
      </c>
      <c r="N281" s="33">
        <f t="shared" si="43"/>
        <v>0</v>
      </c>
      <c r="O281" s="17">
        <f t="shared" si="44"/>
        <v>0</v>
      </c>
      <c r="AF281"/>
      <c r="AG281"/>
    </row>
    <row r="282" spans="2:33" x14ac:dyDescent="0.2">
      <c r="B282" s="15"/>
      <c r="D282" s="60"/>
      <c r="E282" s="61"/>
      <c r="F282" s="60">
        <f t="shared" si="39"/>
        <v>0</v>
      </c>
      <c r="G282" s="62">
        <f t="shared" si="40"/>
        <v>0</v>
      </c>
      <c r="H282" s="62">
        <f t="shared" si="45"/>
        <v>0</v>
      </c>
      <c r="I282" s="62">
        <f>IF(AND(OR(AND(OR(B282="ICE",AND(B282="nzev",D282&gt;2035)),D282&gt;0),B282="ZEV",AND(B282="nzev",D282&lt;=2035)),E282&lt;&gt;BL),VLOOKUP(E282,Selection!$C$2:$D$11,2,FALSE),0)</f>
        <v>0</v>
      </c>
      <c r="K282" s="18">
        <f t="shared" si="41"/>
        <v>0</v>
      </c>
      <c r="L282" s="34">
        <f t="shared" si="46"/>
        <v>0</v>
      </c>
      <c r="M282" s="17">
        <f t="shared" si="42"/>
        <v>0</v>
      </c>
      <c r="N282" s="33">
        <f t="shared" si="43"/>
        <v>0</v>
      </c>
      <c r="O282" s="17">
        <f t="shared" si="44"/>
        <v>0</v>
      </c>
      <c r="AF282"/>
      <c r="AG282"/>
    </row>
    <row r="283" spans="2:33" x14ac:dyDescent="0.2">
      <c r="B283" s="15"/>
      <c r="D283" s="60"/>
      <c r="E283" s="61"/>
      <c r="F283" s="60">
        <f t="shared" si="39"/>
        <v>0</v>
      </c>
      <c r="G283" s="62">
        <f t="shared" si="40"/>
        <v>0</v>
      </c>
      <c r="H283" s="62">
        <f t="shared" si="45"/>
        <v>0</v>
      </c>
      <c r="I283" s="62">
        <f>IF(AND(OR(AND(OR(B283="ICE",AND(B283="nzev",D283&gt;2035)),D283&gt;0),B283="ZEV",AND(B283="nzev",D283&lt;=2035)),E283&lt;&gt;BL),VLOOKUP(E283,Selection!$C$2:$D$11,2,FALSE),0)</f>
        <v>0</v>
      </c>
      <c r="K283" s="18">
        <f t="shared" si="41"/>
        <v>0</v>
      </c>
      <c r="L283" s="34">
        <f t="shared" si="46"/>
        <v>0</v>
      </c>
      <c r="M283" s="17">
        <f t="shared" si="42"/>
        <v>0</v>
      </c>
      <c r="N283" s="33">
        <f t="shared" si="43"/>
        <v>0</v>
      </c>
      <c r="O283" s="17">
        <f t="shared" si="44"/>
        <v>0</v>
      </c>
      <c r="AF283"/>
      <c r="AG283"/>
    </row>
    <row r="284" spans="2:33" x14ac:dyDescent="0.2">
      <c r="B284" s="15"/>
      <c r="D284" s="60"/>
      <c r="E284" s="61"/>
      <c r="F284" s="60">
        <f t="shared" si="39"/>
        <v>0</v>
      </c>
      <c r="G284" s="62">
        <f t="shared" si="40"/>
        <v>0</v>
      </c>
      <c r="H284" s="62">
        <f t="shared" si="45"/>
        <v>0</v>
      </c>
      <c r="I284" s="62">
        <f>IF(AND(OR(AND(OR(B284="ICE",AND(B284="nzev",D284&gt;2035)),D284&gt;0),B284="ZEV",AND(B284="nzev",D284&lt;=2035)),E284&lt;&gt;BL),VLOOKUP(E284,Selection!$C$2:$D$11,2,FALSE),0)</f>
        <v>0</v>
      </c>
      <c r="K284" s="18">
        <f t="shared" si="41"/>
        <v>0</v>
      </c>
      <c r="L284" s="34">
        <f t="shared" si="46"/>
        <v>0</v>
      </c>
      <c r="M284" s="17">
        <f t="shared" si="42"/>
        <v>0</v>
      </c>
      <c r="N284" s="33">
        <f t="shared" si="43"/>
        <v>0</v>
      </c>
      <c r="O284" s="17">
        <f t="shared" si="44"/>
        <v>0</v>
      </c>
      <c r="AF284"/>
      <c r="AG284"/>
    </row>
    <row r="285" spans="2:33" x14ac:dyDescent="0.2">
      <c r="B285" s="15"/>
      <c r="D285" s="60"/>
      <c r="E285" s="61"/>
      <c r="F285" s="60">
        <f t="shared" si="39"/>
        <v>0</v>
      </c>
      <c r="G285" s="62">
        <f t="shared" si="40"/>
        <v>0</v>
      </c>
      <c r="H285" s="62">
        <f t="shared" si="45"/>
        <v>0</v>
      </c>
      <c r="I285" s="62">
        <f>IF(AND(OR(AND(OR(B285="ICE",AND(B285="nzev",D285&gt;2035)),D285&gt;0),B285="ZEV",AND(B285="nzev",D285&lt;=2035)),E285&lt;&gt;BL),VLOOKUP(E285,Selection!$C$2:$D$11,2,FALSE),0)</f>
        <v>0</v>
      </c>
      <c r="K285" s="18">
        <f t="shared" si="41"/>
        <v>0</v>
      </c>
      <c r="L285" s="34">
        <f t="shared" si="46"/>
        <v>0</v>
      </c>
      <c r="M285" s="17">
        <f t="shared" si="42"/>
        <v>0</v>
      </c>
      <c r="N285" s="33">
        <f t="shared" si="43"/>
        <v>0</v>
      </c>
      <c r="O285" s="17">
        <f t="shared" si="44"/>
        <v>0</v>
      </c>
      <c r="AF285"/>
      <c r="AG285"/>
    </row>
    <row r="286" spans="2:33" x14ac:dyDescent="0.2">
      <c r="B286" s="15"/>
      <c r="D286" s="60"/>
      <c r="E286" s="61"/>
      <c r="F286" s="60">
        <f t="shared" si="39"/>
        <v>0</v>
      </c>
      <c r="G286" s="62">
        <f t="shared" si="40"/>
        <v>0</v>
      </c>
      <c r="H286" s="62">
        <f t="shared" si="45"/>
        <v>0</v>
      </c>
      <c r="I286" s="62">
        <f>IF(AND(OR(AND(OR(B286="ICE",AND(B286="nzev",D286&gt;2035)),D286&gt;0),B286="ZEV",AND(B286="nzev",D286&lt;=2035)),E286&lt;&gt;BL),VLOOKUP(E286,Selection!$C$2:$D$11,2,FALSE),0)</f>
        <v>0</v>
      </c>
      <c r="K286" s="18">
        <f t="shared" si="41"/>
        <v>0</v>
      </c>
      <c r="L286" s="34">
        <f t="shared" si="46"/>
        <v>0</v>
      </c>
      <c r="M286" s="17">
        <f t="shared" si="42"/>
        <v>0</v>
      </c>
      <c r="N286" s="33">
        <f t="shared" si="43"/>
        <v>0</v>
      </c>
      <c r="O286" s="17">
        <f t="shared" si="44"/>
        <v>0</v>
      </c>
      <c r="AF286"/>
      <c r="AG286"/>
    </row>
    <row r="287" spans="2:33" x14ac:dyDescent="0.2">
      <c r="B287" s="15"/>
      <c r="D287" s="60"/>
      <c r="E287" s="61"/>
      <c r="F287" s="60">
        <f t="shared" si="39"/>
        <v>0</v>
      </c>
      <c r="G287" s="62">
        <f t="shared" si="40"/>
        <v>0</v>
      </c>
      <c r="H287" s="62">
        <f t="shared" si="45"/>
        <v>0</v>
      </c>
      <c r="I287" s="62">
        <f>IF(AND(OR(AND(OR(B287="ICE",AND(B287="nzev",D287&gt;2035)),D287&gt;0),B287="ZEV",AND(B287="nzev",D287&lt;=2035)),E287&lt;&gt;BL),VLOOKUP(E287,Selection!$C$2:$D$11,2,FALSE),0)</f>
        <v>0</v>
      </c>
      <c r="K287" s="18">
        <f t="shared" si="41"/>
        <v>0</v>
      </c>
      <c r="L287" s="34">
        <f t="shared" si="46"/>
        <v>0</v>
      </c>
      <c r="M287" s="17">
        <f t="shared" si="42"/>
        <v>0</v>
      </c>
      <c r="N287" s="33">
        <f t="shared" si="43"/>
        <v>0</v>
      </c>
      <c r="O287" s="17">
        <f t="shared" si="44"/>
        <v>0</v>
      </c>
      <c r="AF287"/>
      <c r="AG287"/>
    </row>
    <row r="288" spans="2:33" x14ac:dyDescent="0.2">
      <c r="B288" s="15"/>
      <c r="D288" s="60"/>
      <c r="E288" s="61"/>
      <c r="F288" s="60">
        <f t="shared" si="39"/>
        <v>0</v>
      </c>
      <c r="G288" s="62">
        <f t="shared" si="40"/>
        <v>0</v>
      </c>
      <c r="H288" s="62">
        <f t="shared" si="45"/>
        <v>0</v>
      </c>
      <c r="I288" s="62">
        <f>IF(AND(OR(AND(OR(B288="ICE",AND(B288="nzev",D288&gt;2035)),D288&gt;0),B288="ZEV",AND(B288="nzev",D288&lt;=2035)),E288&lt;&gt;BL),VLOOKUP(E288,Selection!$C$2:$D$11,2,FALSE),0)</f>
        <v>0</v>
      </c>
      <c r="K288" s="18">
        <f t="shared" si="41"/>
        <v>0</v>
      </c>
      <c r="L288" s="34">
        <f t="shared" si="46"/>
        <v>0</v>
      </c>
      <c r="M288" s="17">
        <f t="shared" si="42"/>
        <v>0</v>
      </c>
      <c r="N288" s="33">
        <f t="shared" si="43"/>
        <v>0</v>
      </c>
      <c r="O288" s="17">
        <f t="shared" si="44"/>
        <v>0</v>
      </c>
      <c r="AE288" s="18"/>
      <c r="AG288"/>
    </row>
    <row r="289" spans="2:33" x14ac:dyDescent="0.2">
      <c r="B289" s="15"/>
      <c r="D289" s="60"/>
      <c r="E289" s="61"/>
      <c r="F289" s="60">
        <f t="shared" si="39"/>
        <v>0</v>
      </c>
      <c r="G289" s="62">
        <f t="shared" si="40"/>
        <v>0</v>
      </c>
      <c r="H289" s="62">
        <f t="shared" si="45"/>
        <v>0</v>
      </c>
      <c r="I289" s="62">
        <f>IF(AND(OR(AND(OR(B289="ICE",AND(B289="nzev",D289&gt;2035)),D289&gt;0),B289="ZEV",AND(B289="nzev",D289&lt;=2035)),E289&lt;&gt;BL),VLOOKUP(E289,Selection!$C$2:$D$11,2,FALSE),0)</f>
        <v>0</v>
      </c>
      <c r="K289" s="18">
        <f t="shared" si="41"/>
        <v>0</v>
      </c>
      <c r="L289" s="34">
        <f t="shared" si="46"/>
        <v>0</v>
      </c>
      <c r="M289" s="17">
        <f t="shared" si="42"/>
        <v>0</v>
      </c>
      <c r="N289" s="33">
        <f t="shared" si="43"/>
        <v>0</v>
      </c>
      <c r="O289" s="17">
        <f t="shared" si="44"/>
        <v>0</v>
      </c>
      <c r="AE289" s="18"/>
      <c r="AG289"/>
    </row>
    <row r="290" spans="2:33" x14ac:dyDescent="0.2">
      <c r="B290" s="15"/>
      <c r="D290" s="60"/>
      <c r="E290" s="61"/>
      <c r="F290" s="60">
        <f t="shared" si="39"/>
        <v>0</v>
      </c>
      <c r="G290" s="62">
        <f t="shared" si="40"/>
        <v>0</v>
      </c>
      <c r="H290" s="62">
        <f t="shared" si="45"/>
        <v>0</v>
      </c>
      <c r="I290" s="62">
        <f>IF(AND(OR(AND(OR(B290="ICE",AND(B290="nzev",D290&gt;2035)),D290&gt;0),B290="ZEV",AND(B290="nzev",D290&lt;=2035)),E290&lt;&gt;BL),VLOOKUP(E290,Selection!$C$2:$D$11,2,FALSE),0)</f>
        <v>0</v>
      </c>
      <c r="K290" s="18">
        <f t="shared" si="41"/>
        <v>0</v>
      </c>
      <c r="L290" s="34">
        <f t="shared" si="46"/>
        <v>0</v>
      </c>
      <c r="M290" s="17">
        <f t="shared" si="42"/>
        <v>0</v>
      </c>
      <c r="N290" s="33">
        <f t="shared" si="43"/>
        <v>0</v>
      </c>
      <c r="O290" s="17">
        <f t="shared" si="44"/>
        <v>0</v>
      </c>
      <c r="AE290" s="18"/>
      <c r="AG290"/>
    </row>
    <row r="291" spans="2:33" x14ac:dyDescent="0.2">
      <c r="B291" s="15"/>
      <c r="D291" s="60"/>
      <c r="E291" s="61"/>
      <c r="F291" s="60">
        <f t="shared" si="39"/>
        <v>0</v>
      </c>
      <c r="G291" s="62">
        <f t="shared" si="40"/>
        <v>0</v>
      </c>
      <c r="H291" s="62">
        <f t="shared" si="45"/>
        <v>0</v>
      </c>
      <c r="I291" s="62">
        <f>IF(AND(OR(AND(OR(B291="ICE",AND(B291="nzev",D291&gt;2035)),D291&gt;0),B291="ZEV",AND(B291="nzev",D291&lt;=2035)),E291&lt;&gt;BL),VLOOKUP(E291,Selection!$C$2:$D$11,2,FALSE),0)</f>
        <v>0</v>
      </c>
      <c r="K291" s="18">
        <f t="shared" si="41"/>
        <v>0</v>
      </c>
      <c r="L291" s="34">
        <f t="shared" si="46"/>
        <v>0</v>
      </c>
      <c r="M291" s="17">
        <f t="shared" si="42"/>
        <v>0</v>
      </c>
      <c r="N291" s="33">
        <f t="shared" si="43"/>
        <v>0</v>
      </c>
      <c r="O291" s="17">
        <f t="shared" si="44"/>
        <v>0</v>
      </c>
      <c r="AE291" s="18"/>
      <c r="AG291"/>
    </row>
    <row r="292" spans="2:33" x14ac:dyDescent="0.2">
      <c r="B292" s="15"/>
      <c r="D292" s="60"/>
      <c r="E292" s="61"/>
      <c r="F292" s="60">
        <f t="shared" si="39"/>
        <v>0</v>
      </c>
      <c r="G292" s="62">
        <f t="shared" si="40"/>
        <v>0</v>
      </c>
      <c r="H292" s="62">
        <f t="shared" si="45"/>
        <v>0</v>
      </c>
      <c r="I292" s="62">
        <f>IF(AND(OR(AND(OR(B292="ICE",AND(B292="nzev",D292&gt;2035)),D292&gt;0),B292="ZEV",AND(B292="nzev",D292&lt;=2035)),E292&lt;&gt;BL),VLOOKUP(E292,Selection!$C$2:$D$11,2,FALSE),0)</f>
        <v>0</v>
      </c>
      <c r="K292" s="18">
        <f t="shared" si="41"/>
        <v>0</v>
      </c>
      <c r="L292" s="34">
        <f t="shared" si="46"/>
        <v>0</v>
      </c>
      <c r="M292" s="17">
        <f t="shared" si="42"/>
        <v>0</v>
      </c>
      <c r="N292" s="33">
        <f t="shared" si="43"/>
        <v>0</v>
      </c>
      <c r="O292" s="17">
        <f t="shared" si="44"/>
        <v>0</v>
      </c>
      <c r="AE292" s="18"/>
      <c r="AG292"/>
    </row>
    <row r="293" spans="2:33" x14ac:dyDescent="0.2">
      <c r="B293" s="15"/>
      <c r="D293" s="60"/>
      <c r="E293" s="61"/>
      <c r="F293" s="60">
        <f t="shared" si="39"/>
        <v>0</v>
      </c>
      <c r="G293" s="62">
        <f t="shared" si="40"/>
        <v>0</v>
      </c>
      <c r="H293" s="62">
        <f t="shared" si="45"/>
        <v>0</v>
      </c>
      <c r="I293" s="62">
        <f>IF(AND(OR(AND(OR(B293="ICE",AND(B293="nzev",D293&gt;2035)),D293&gt;0),B293="ZEV",AND(B293="nzev",D293&lt;=2035)),E293&lt;&gt;BL),VLOOKUP(E293,Selection!$C$2:$D$11,2,FALSE),0)</f>
        <v>0</v>
      </c>
      <c r="K293" s="18">
        <f t="shared" si="41"/>
        <v>0</v>
      </c>
      <c r="L293" s="34">
        <f t="shared" si="46"/>
        <v>0</v>
      </c>
      <c r="M293" s="17">
        <f t="shared" si="42"/>
        <v>0</v>
      </c>
      <c r="N293" s="33">
        <f t="shared" si="43"/>
        <v>0</v>
      </c>
      <c r="O293" s="17">
        <f t="shared" si="44"/>
        <v>0</v>
      </c>
      <c r="AE293" s="18"/>
      <c r="AG293"/>
    </row>
    <row r="294" spans="2:33" x14ac:dyDescent="0.2">
      <c r="B294" s="15"/>
      <c r="D294" s="60"/>
      <c r="E294" s="61"/>
      <c r="F294" s="60">
        <f t="shared" si="39"/>
        <v>0</v>
      </c>
      <c r="G294" s="62">
        <f t="shared" si="40"/>
        <v>0</v>
      </c>
      <c r="H294" s="62">
        <f t="shared" si="45"/>
        <v>0</v>
      </c>
      <c r="I294" s="62">
        <f>IF(AND(OR(AND(OR(B294="ICE",AND(B294="nzev",D294&gt;2035)),D294&gt;0),B294="ZEV",AND(B294="nzev",D294&lt;=2035)),E294&lt;&gt;BL),VLOOKUP(E294,Selection!$C$2:$D$11,2,FALSE),0)</f>
        <v>0</v>
      </c>
      <c r="K294" s="18">
        <f t="shared" si="41"/>
        <v>0</v>
      </c>
      <c r="L294" s="34">
        <f t="shared" si="46"/>
        <v>0</v>
      </c>
      <c r="M294" s="17">
        <f t="shared" si="42"/>
        <v>0</v>
      </c>
      <c r="N294" s="33">
        <f t="shared" si="43"/>
        <v>0</v>
      </c>
      <c r="O294" s="17">
        <f t="shared" si="44"/>
        <v>0</v>
      </c>
      <c r="AE294" s="18"/>
      <c r="AG294"/>
    </row>
    <row r="295" spans="2:33" x14ac:dyDescent="0.2">
      <c r="B295" s="15"/>
      <c r="D295" s="60"/>
      <c r="E295" s="61"/>
      <c r="F295" s="60">
        <f t="shared" si="39"/>
        <v>0</v>
      </c>
      <c r="G295" s="62">
        <f t="shared" si="40"/>
        <v>0</v>
      </c>
      <c r="H295" s="62">
        <f t="shared" si="45"/>
        <v>0</v>
      </c>
      <c r="I295" s="62">
        <f>IF(AND(OR(AND(OR(B295="ICE",AND(B295="nzev",D295&gt;2035)),D295&gt;0),B295="ZEV",AND(B295="nzev",D295&lt;=2035)),E295&lt;&gt;BL),VLOOKUP(E295,Selection!$C$2:$D$11,2,FALSE),0)</f>
        <v>0</v>
      </c>
      <c r="K295" s="18">
        <f t="shared" si="41"/>
        <v>0</v>
      </c>
      <c r="L295" s="34">
        <f t="shared" si="46"/>
        <v>0</v>
      </c>
      <c r="M295" s="17">
        <f t="shared" si="42"/>
        <v>0</v>
      </c>
      <c r="N295" s="33">
        <f t="shared" si="43"/>
        <v>0</v>
      </c>
      <c r="O295" s="17">
        <f t="shared" si="44"/>
        <v>0</v>
      </c>
      <c r="AE295" s="18"/>
      <c r="AG295"/>
    </row>
    <row r="296" spans="2:33" x14ac:dyDescent="0.2">
      <c r="B296" s="15"/>
      <c r="D296" s="60"/>
      <c r="E296" s="61"/>
      <c r="F296" s="60">
        <f t="shared" si="39"/>
        <v>0</v>
      </c>
      <c r="G296" s="62">
        <f t="shared" si="40"/>
        <v>0</v>
      </c>
      <c r="H296" s="62">
        <f t="shared" si="45"/>
        <v>0</v>
      </c>
      <c r="I296" s="62">
        <f>IF(AND(OR(AND(OR(B296="ICE",AND(B296="nzev",D296&gt;2035)),D296&gt;0),B296="ZEV",AND(B296="nzev",D296&lt;=2035)),E296&lt;&gt;BL),VLOOKUP(E296,Selection!$C$2:$D$11,2,FALSE),0)</f>
        <v>0</v>
      </c>
      <c r="K296" s="18">
        <f t="shared" si="41"/>
        <v>0</v>
      </c>
      <c r="L296" s="34">
        <f t="shared" si="46"/>
        <v>0</v>
      </c>
      <c r="M296" s="17">
        <f t="shared" si="42"/>
        <v>0</v>
      </c>
      <c r="N296" s="33">
        <f t="shared" si="43"/>
        <v>0</v>
      </c>
      <c r="O296" s="17">
        <f t="shared" si="44"/>
        <v>0</v>
      </c>
      <c r="AE296" s="18"/>
      <c r="AG296"/>
    </row>
    <row r="297" spans="2:33" x14ac:dyDescent="0.2">
      <c r="B297" s="15"/>
      <c r="D297" s="60"/>
      <c r="E297" s="61"/>
      <c r="F297" s="60">
        <f t="shared" si="39"/>
        <v>0</v>
      </c>
      <c r="G297" s="62">
        <f t="shared" si="40"/>
        <v>0</v>
      </c>
      <c r="H297" s="62">
        <f t="shared" si="45"/>
        <v>0</v>
      </c>
      <c r="I297" s="62">
        <f>IF(AND(OR(AND(OR(B297="ICE",AND(B297="nzev",D297&gt;2035)),D297&gt;0),B297="ZEV",AND(B297="nzev",D297&lt;=2035)),E297&lt;&gt;BL),VLOOKUP(E297,Selection!$C$2:$D$11,2,FALSE),0)</f>
        <v>0</v>
      </c>
      <c r="K297" s="18">
        <f t="shared" si="41"/>
        <v>0</v>
      </c>
      <c r="L297" s="34">
        <f t="shared" si="46"/>
        <v>0</v>
      </c>
      <c r="M297" s="17">
        <f t="shared" si="42"/>
        <v>0</v>
      </c>
      <c r="N297" s="33">
        <f t="shared" si="43"/>
        <v>0</v>
      </c>
      <c r="O297" s="17">
        <f t="shared" si="44"/>
        <v>0</v>
      </c>
      <c r="AE297" s="18"/>
      <c r="AG297"/>
    </row>
    <row r="298" spans="2:33" x14ac:dyDescent="0.2">
      <c r="B298" s="15"/>
      <c r="D298" s="60"/>
      <c r="E298" s="61"/>
      <c r="F298" s="60">
        <f t="shared" si="39"/>
        <v>0</v>
      </c>
      <c r="G298" s="62">
        <f t="shared" si="40"/>
        <v>0</v>
      </c>
      <c r="H298" s="62">
        <f t="shared" si="45"/>
        <v>0</v>
      </c>
      <c r="I298" s="62">
        <f>IF(AND(OR(AND(OR(B298="ICE",AND(B298="nzev",D298&gt;2035)),D298&gt;0),B298="ZEV",AND(B298="nzev",D298&lt;=2035)),E298&lt;&gt;BL),VLOOKUP(E298,Selection!$C$2:$D$11,2,FALSE),0)</f>
        <v>0</v>
      </c>
      <c r="K298" s="18">
        <f t="shared" si="41"/>
        <v>0</v>
      </c>
      <c r="L298" s="34">
        <f t="shared" si="46"/>
        <v>0</v>
      </c>
      <c r="M298" s="17">
        <f t="shared" si="42"/>
        <v>0</v>
      </c>
      <c r="N298" s="33">
        <f t="shared" si="43"/>
        <v>0</v>
      </c>
      <c r="O298" s="17">
        <f t="shared" si="44"/>
        <v>0</v>
      </c>
      <c r="AE298" s="18"/>
      <c r="AG298"/>
    </row>
    <row r="299" spans="2:33" x14ac:dyDescent="0.2">
      <c r="B299" s="15"/>
      <c r="D299" s="60"/>
      <c r="E299" s="61"/>
      <c r="F299" s="60">
        <f t="shared" si="39"/>
        <v>0</v>
      </c>
      <c r="G299" s="62">
        <f t="shared" si="40"/>
        <v>0</v>
      </c>
      <c r="H299" s="62">
        <f t="shared" si="45"/>
        <v>0</v>
      </c>
      <c r="I299" s="62">
        <f>IF(AND(OR(AND(OR(B299="ICE",AND(B299="nzev",D299&gt;2035)),D299&gt;0),B299="ZEV",AND(B299="nzev",D299&lt;=2035)),E299&lt;&gt;BL),VLOOKUP(E299,Selection!$C$2:$D$11,2,FALSE),0)</f>
        <v>0</v>
      </c>
      <c r="K299" s="18">
        <f t="shared" si="41"/>
        <v>0</v>
      </c>
      <c r="L299" s="34">
        <f t="shared" si="46"/>
        <v>0</v>
      </c>
      <c r="M299" s="17">
        <f t="shared" si="42"/>
        <v>0</v>
      </c>
      <c r="N299" s="33">
        <f t="shared" si="43"/>
        <v>0</v>
      </c>
      <c r="O299" s="17">
        <f t="shared" si="44"/>
        <v>0</v>
      </c>
      <c r="AE299" s="18"/>
      <c r="AG299"/>
    </row>
    <row r="300" spans="2:33" x14ac:dyDescent="0.2">
      <c r="B300" s="15"/>
      <c r="D300" s="60"/>
      <c r="E300" s="61"/>
      <c r="F300" s="60">
        <f t="shared" si="39"/>
        <v>0</v>
      </c>
      <c r="G300" s="62">
        <f t="shared" si="40"/>
        <v>0</v>
      </c>
      <c r="H300" s="62">
        <f t="shared" si="45"/>
        <v>0</v>
      </c>
      <c r="I300" s="62">
        <f>IF(AND(OR(AND(OR(B300="ICE",AND(B300="nzev",D300&gt;2035)),D300&gt;0),B300="ZEV",AND(B300="nzev",D300&lt;=2035)),E300&lt;&gt;BL),VLOOKUP(E300,Selection!$C$2:$D$11,2,FALSE),0)</f>
        <v>0</v>
      </c>
      <c r="K300" s="18">
        <f t="shared" si="41"/>
        <v>0</v>
      </c>
      <c r="L300" s="34">
        <f t="shared" si="46"/>
        <v>0</v>
      </c>
      <c r="M300" s="17">
        <f t="shared" si="42"/>
        <v>0</v>
      </c>
      <c r="N300" s="33">
        <f t="shared" si="43"/>
        <v>0</v>
      </c>
      <c r="O300" s="17">
        <f t="shared" si="44"/>
        <v>0</v>
      </c>
      <c r="AE300" s="18"/>
      <c r="AG300"/>
    </row>
    <row r="301" spans="2:33" x14ac:dyDescent="0.2">
      <c r="B301" s="15"/>
      <c r="D301" s="60"/>
      <c r="E301" s="61"/>
      <c r="F301" s="60">
        <f t="shared" si="39"/>
        <v>0</v>
      </c>
      <c r="G301" s="62">
        <f t="shared" si="40"/>
        <v>0</v>
      </c>
      <c r="H301" s="62">
        <f t="shared" si="45"/>
        <v>0</v>
      </c>
      <c r="I301" s="62">
        <f>IF(AND(OR(AND(OR(B301="ICE",AND(B301="nzev",D301&gt;2035)),D301&gt;0),B301="ZEV",AND(B301="nzev",D301&lt;=2035)),E301&lt;&gt;BL),VLOOKUP(E301,Selection!$C$2:$D$11,2,FALSE),0)</f>
        <v>0</v>
      </c>
      <c r="K301" s="18">
        <f t="shared" si="41"/>
        <v>0</v>
      </c>
      <c r="L301" s="34">
        <f t="shared" si="46"/>
        <v>0</v>
      </c>
      <c r="M301" s="17">
        <f t="shared" si="42"/>
        <v>0</v>
      </c>
      <c r="N301" s="33">
        <f t="shared" si="43"/>
        <v>0</v>
      </c>
      <c r="O301" s="17">
        <f t="shared" si="44"/>
        <v>0</v>
      </c>
      <c r="AE301" s="18"/>
      <c r="AG301"/>
    </row>
    <row r="302" spans="2:33" x14ac:dyDescent="0.2">
      <c r="B302" s="15"/>
      <c r="D302" s="60"/>
      <c r="E302" s="61"/>
      <c r="F302" s="60">
        <f t="shared" si="39"/>
        <v>0</v>
      </c>
      <c r="G302" s="62">
        <f t="shared" si="40"/>
        <v>0</v>
      </c>
      <c r="H302" s="62">
        <f t="shared" si="45"/>
        <v>0</v>
      </c>
      <c r="I302" s="62">
        <f>IF(AND(OR(AND(OR(B302="ICE",AND(B302="nzev",D302&gt;2035)),D302&gt;0),B302="ZEV",AND(B302="nzev",D302&lt;=2035)),E302&lt;&gt;BL),VLOOKUP(E302,Selection!$C$2:$D$11,2,FALSE),0)</f>
        <v>0</v>
      </c>
      <c r="K302" s="18">
        <f t="shared" si="41"/>
        <v>0</v>
      </c>
      <c r="L302" s="34">
        <f t="shared" si="46"/>
        <v>0</v>
      </c>
      <c r="M302" s="17">
        <f t="shared" si="42"/>
        <v>0</v>
      </c>
      <c r="N302" s="33">
        <f t="shared" si="43"/>
        <v>0</v>
      </c>
      <c r="O302" s="17">
        <f t="shared" si="44"/>
        <v>0</v>
      </c>
      <c r="AE302" s="18"/>
      <c r="AG302"/>
    </row>
    <row r="303" spans="2:33" x14ac:dyDescent="0.2">
      <c r="B303" s="15"/>
      <c r="D303" s="60"/>
      <c r="E303" s="61"/>
      <c r="F303" s="60">
        <f t="shared" si="39"/>
        <v>0</v>
      </c>
      <c r="G303" s="62">
        <f t="shared" si="40"/>
        <v>0</v>
      </c>
      <c r="H303" s="62">
        <f t="shared" si="45"/>
        <v>0</v>
      </c>
      <c r="I303" s="62">
        <f>IF(AND(OR(AND(OR(B303="ICE",AND(B303="nzev",D303&gt;2035)),D303&gt;0),B303="ZEV",AND(B303="nzev",D303&lt;=2035)),E303&lt;&gt;BL),VLOOKUP(E303,Selection!$C$2:$D$11,2,FALSE),0)</f>
        <v>0</v>
      </c>
      <c r="K303" s="18">
        <f t="shared" si="41"/>
        <v>0</v>
      </c>
      <c r="L303" s="34">
        <f t="shared" si="46"/>
        <v>0</v>
      </c>
      <c r="M303" s="17">
        <f t="shared" si="42"/>
        <v>0</v>
      </c>
      <c r="N303" s="33">
        <f t="shared" si="43"/>
        <v>0</v>
      </c>
      <c r="O303" s="17">
        <f t="shared" si="44"/>
        <v>0</v>
      </c>
      <c r="AE303" s="18"/>
      <c r="AG303"/>
    </row>
    <row r="304" spans="2:33" x14ac:dyDescent="0.2">
      <c r="B304" s="15"/>
      <c r="D304" s="60"/>
      <c r="E304" s="61"/>
      <c r="F304" s="60">
        <f t="shared" si="39"/>
        <v>0</v>
      </c>
      <c r="G304" s="62">
        <f t="shared" si="40"/>
        <v>0</v>
      </c>
      <c r="H304" s="62">
        <f t="shared" si="45"/>
        <v>0</v>
      </c>
      <c r="I304" s="62">
        <f>IF(AND(OR(AND(OR(B304="ICE",AND(B304="nzev",D304&gt;2035)),D304&gt;0),B304="ZEV",AND(B304="nzev",D304&lt;=2035)),E304&lt;&gt;BL),VLOOKUP(E304,Selection!$C$2:$D$11,2,FALSE),0)</f>
        <v>0</v>
      </c>
      <c r="K304" s="18">
        <f t="shared" si="41"/>
        <v>0</v>
      </c>
      <c r="L304" s="34">
        <f t="shared" si="46"/>
        <v>0</v>
      </c>
      <c r="M304" s="17">
        <f t="shared" si="42"/>
        <v>0</v>
      </c>
      <c r="N304" s="33">
        <f t="shared" si="43"/>
        <v>0</v>
      </c>
      <c r="O304" s="17">
        <f t="shared" si="44"/>
        <v>0</v>
      </c>
      <c r="AE304" s="18"/>
      <c r="AG304"/>
    </row>
    <row r="305" spans="2:33" x14ac:dyDescent="0.2">
      <c r="B305" s="15"/>
      <c r="D305" s="60"/>
      <c r="E305" s="61"/>
      <c r="F305" s="60">
        <f t="shared" si="39"/>
        <v>0</v>
      </c>
      <c r="G305" s="62">
        <f t="shared" si="40"/>
        <v>0</v>
      </c>
      <c r="H305" s="62">
        <f t="shared" si="45"/>
        <v>0</v>
      </c>
      <c r="I305" s="62">
        <f>IF(AND(OR(AND(OR(B305="ICE",AND(B305="nzev",D305&gt;2035)),D305&gt;0),B305="ZEV",AND(B305="nzev",D305&lt;=2035)),E305&lt;&gt;BL),VLOOKUP(E305,Selection!$C$2:$D$11,2,FALSE),0)</f>
        <v>0</v>
      </c>
      <c r="K305" s="18">
        <f t="shared" si="41"/>
        <v>0</v>
      </c>
      <c r="L305" s="34">
        <f t="shared" si="46"/>
        <v>0</v>
      </c>
      <c r="M305" s="17">
        <f t="shared" si="42"/>
        <v>0</v>
      </c>
      <c r="N305" s="33">
        <f t="shared" si="43"/>
        <v>0</v>
      </c>
      <c r="O305" s="17">
        <f t="shared" si="44"/>
        <v>0</v>
      </c>
      <c r="AE305" s="18"/>
      <c r="AG305"/>
    </row>
    <row r="306" spans="2:33" x14ac:dyDescent="0.2">
      <c r="B306" s="15"/>
      <c r="D306" s="60"/>
      <c r="E306" s="61"/>
      <c r="F306" s="60">
        <f t="shared" si="39"/>
        <v>0</v>
      </c>
      <c r="G306" s="62">
        <f t="shared" si="40"/>
        <v>0</v>
      </c>
      <c r="H306" s="62">
        <f t="shared" si="45"/>
        <v>0</v>
      </c>
      <c r="I306" s="62">
        <f>IF(AND(OR(AND(OR(B306="ICE",AND(B306="nzev",D306&gt;2035)),D306&gt;0),B306="ZEV",AND(B306="nzev",D306&lt;=2035)),E306&lt;&gt;BL),VLOOKUP(E306,Selection!$C$2:$D$11,2,FALSE),0)</f>
        <v>0</v>
      </c>
      <c r="K306" s="18">
        <f t="shared" si="41"/>
        <v>0</v>
      </c>
      <c r="L306" s="34">
        <f t="shared" si="46"/>
        <v>0</v>
      </c>
      <c r="M306" s="17">
        <f t="shared" si="42"/>
        <v>0</v>
      </c>
      <c r="N306" s="33">
        <f t="shared" si="43"/>
        <v>0</v>
      </c>
      <c r="O306" s="17">
        <f t="shared" si="44"/>
        <v>0</v>
      </c>
      <c r="AE306" s="18"/>
      <c r="AG306"/>
    </row>
    <row r="307" spans="2:33" x14ac:dyDescent="0.2">
      <c r="B307" s="15"/>
      <c r="D307" s="60"/>
      <c r="E307" s="61"/>
      <c r="F307" s="60">
        <f t="shared" si="39"/>
        <v>0</v>
      </c>
      <c r="G307" s="62">
        <f t="shared" si="40"/>
        <v>0</v>
      </c>
      <c r="H307" s="62">
        <f t="shared" si="45"/>
        <v>0</v>
      </c>
      <c r="I307" s="62">
        <f>IF(AND(OR(AND(OR(B307="ICE",AND(B307="nzev",D307&gt;2035)),D307&gt;0),B307="ZEV",AND(B307="nzev",D307&lt;=2035)),E307&lt;&gt;BL),VLOOKUP(E307,Selection!$C$2:$D$11,2,FALSE),0)</f>
        <v>0</v>
      </c>
      <c r="K307" s="18">
        <f t="shared" si="41"/>
        <v>0</v>
      </c>
      <c r="L307" s="34">
        <f t="shared" si="46"/>
        <v>0</v>
      </c>
      <c r="M307" s="17">
        <f t="shared" si="42"/>
        <v>0</v>
      </c>
      <c r="N307" s="33">
        <f t="shared" si="43"/>
        <v>0</v>
      </c>
      <c r="O307" s="17">
        <f t="shared" si="44"/>
        <v>0</v>
      </c>
      <c r="AE307" s="18"/>
      <c r="AG307"/>
    </row>
    <row r="308" spans="2:33" x14ac:dyDescent="0.2">
      <c r="B308" s="15"/>
      <c r="D308" s="60"/>
      <c r="E308" s="61"/>
      <c r="F308" s="60">
        <f t="shared" si="39"/>
        <v>0</v>
      </c>
      <c r="G308" s="62">
        <f t="shared" si="40"/>
        <v>0</v>
      </c>
      <c r="H308" s="62">
        <f t="shared" si="45"/>
        <v>0</v>
      </c>
      <c r="I308" s="62">
        <f>IF(AND(OR(AND(OR(B308="ICE",AND(B308="nzev",D308&gt;2035)),D308&gt;0),B308="ZEV",AND(B308="nzev",D308&lt;=2035)),E308&lt;&gt;BL),VLOOKUP(E308,Selection!$C$2:$D$11,2,FALSE),0)</f>
        <v>0</v>
      </c>
      <c r="K308" s="18">
        <f t="shared" si="41"/>
        <v>0</v>
      </c>
      <c r="L308" s="34">
        <f t="shared" si="46"/>
        <v>0</v>
      </c>
      <c r="M308" s="17">
        <f t="shared" si="42"/>
        <v>0</v>
      </c>
      <c r="N308" s="33">
        <f t="shared" si="43"/>
        <v>0</v>
      </c>
      <c r="O308" s="17">
        <f t="shared" si="44"/>
        <v>0</v>
      </c>
      <c r="AF308"/>
      <c r="AG308"/>
    </row>
    <row r="309" spans="2:33" x14ac:dyDescent="0.2">
      <c r="B309" s="15"/>
      <c r="D309" s="60"/>
      <c r="E309" s="61"/>
      <c r="F309" s="60">
        <f t="shared" si="39"/>
        <v>0</v>
      </c>
      <c r="G309" s="62">
        <f t="shared" si="40"/>
        <v>0</v>
      </c>
      <c r="H309" s="62">
        <f t="shared" si="45"/>
        <v>0</v>
      </c>
      <c r="I309" s="62">
        <f>IF(AND(OR(AND(OR(B309="ICE",AND(B309="nzev",D309&gt;2035)),D309&gt;0),B309="ZEV",AND(B309="nzev",D309&lt;=2035)),E309&lt;&gt;BL),VLOOKUP(E309,Selection!$C$2:$D$11,2,FALSE),0)</f>
        <v>0</v>
      </c>
      <c r="K309" s="18">
        <f t="shared" si="41"/>
        <v>0</v>
      </c>
      <c r="L309" s="34">
        <f t="shared" si="46"/>
        <v>0</v>
      </c>
      <c r="M309" s="17">
        <f t="shared" si="42"/>
        <v>0</v>
      </c>
      <c r="N309" s="33">
        <f t="shared" si="43"/>
        <v>0</v>
      </c>
      <c r="O309" s="17">
        <f t="shared" si="44"/>
        <v>0</v>
      </c>
      <c r="AE309" s="18"/>
      <c r="AG309"/>
    </row>
    <row r="310" spans="2:33" x14ac:dyDescent="0.2">
      <c r="B310" s="15"/>
      <c r="D310" s="60"/>
      <c r="E310" s="61"/>
      <c r="F310" s="60">
        <f t="shared" si="39"/>
        <v>0</v>
      </c>
      <c r="G310" s="62">
        <f t="shared" si="40"/>
        <v>0</v>
      </c>
      <c r="H310" s="62">
        <f t="shared" si="45"/>
        <v>0</v>
      </c>
      <c r="I310" s="62">
        <f>IF(AND(OR(AND(OR(B310="ICE",AND(B310="nzev",D310&gt;2035)),D310&gt;0),B310="ZEV",AND(B310="nzev",D310&lt;=2035)),E310&lt;&gt;BL),VLOOKUP(E310,Selection!$C$2:$D$11,2,FALSE),0)</f>
        <v>0</v>
      </c>
      <c r="K310" s="18">
        <f t="shared" si="41"/>
        <v>0</v>
      </c>
      <c r="L310" s="34">
        <f t="shared" si="46"/>
        <v>0</v>
      </c>
      <c r="M310" s="17">
        <f t="shared" si="42"/>
        <v>0</v>
      </c>
      <c r="N310" s="33">
        <f t="shared" si="43"/>
        <v>0</v>
      </c>
      <c r="O310" s="17">
        <f t="shared" si="44"/>
        <v>0</v>
      </c>
      <c r="AF310"/>
      <c r="AG310"/>
    </row>
    <row r="311" spans="2:33" x14ac:dyDescent="0.2">
      <c r="B311" s="15"/>
      <c r="D311" s="60"/>
      <c r="E311" s="61"/>
      <c r="F311" s="60">
        <f t="shared" si="39"/>
        <v>0</v>
      </c>
      <c r="G311" s="62">
        <f t="shared" si="40"/>
        <v>0</v>
      </c>
      <c r="H311" s="62">
        <f t="shared" si="45"/>
        <v>0</v>
      </c>
      <c r="I311" s="62">
        <f>IF(AND(OR(AND(OR(B311="ICE",AND(B311="nzev",D311&gt;2035)),D311&gt;0),B311="ZEV",AND(B311="nzev",D311&lt;=2035)),E311&lt;&gt;BL),VLOOKUP(E311,Selection!$C$2:$D$11,2,FALSE),0)</f>
        <v>0</v>
      </c>
      <c r="K311" s="18">
        <f t="shared" si="41"/>
        <v>0</v>
      </c>
      <c r="L311" s="34">
        <f t="shared" si="46"/>
        <v>0</v>
      </c>
      <c r="M311" s="17">
        <f t="shared" si="42"/>
        <v>0</v>
      </c>
      <c r="N311" s="33">
        <f t="shared" si="43"/>
        <v>0</v>
      </c>
      <c r="O311" s="17">
        <f t="shared" si="44"/>
        <v>0</v>
      </c>
      <c r="AE311" s="18"/>
      <c r="AG311"/>
    </row>
    <row r="312" spans="2:33" x14ac:dyDescent="0.2">
      <c r="B312" s="15"/>
      <c r="D312" s="60"/>
      <c r="E312" s="61"/>
      <c r="F312" s="60">
        <f t="shared" si="39"/>
        <v>0</v>
      </c>
      <c r="G312" s="62">
        <f t="shared" si="40"/>
        <v>0</v>
      </c>
      <c r="H312" s="62">
        <f t="shared" si="45"/>
        <v>0</v>
      </c>
      <c r="I312" s="62">
        <f>IF(AND(OR(AND(OR(B312="ICE",AND(B312="nzev",D312&gt;2035)),D312&gt;0),B312="ZEV",AND(B312="nzev",D312&lt;=2035)),E312&lt;&gt;BL),VLOOKUP(E312,Selection!$C$2:$D$11,2,FALSE),0)</f>
        <v>0</v>
      </c>
      <c r="K312" s="18">
        <f t="shared" si="41"/>
        <v>0</v>
      </c>
      <c r="L312" s="34">
        <f t="shared" si="46"/>
        <v>0</v>
      </c>
      <c r="M312" s="17">
        <f t="shared" si="42"/>
        <v>0</v>
      </c>
      <c r="N312" s="33">
        <f t="shared" si="43"/>
        <v>0</v>
      </c>
      <c r="O312" s="17">
        <f t="shared" si="44"/>
        <v>0</v>
      </c>
      <c r="AF312"/>
      <c r="AG312"/>
    </row>
    <row r="313" spans="2:33" x14ac:dyDescent="0.2">
      <c r="B313" s="15"/>
      <c r="D313" s="60"/>
      <c r="E313" s="61"/>
      <c r="F313" s="60">
        <f t="shared" si="39"/>
        <v>0</v>
      </c>
      <c r="G313" s="62">
        <f t="shared" si="40"/>
        <v>0</v>
      </c>
      <c r="H313" s="62">
        <f t="shared" si="45"/>
        <v>0</v>
      </c>
      <c r="I313" s="62">
        <f>IF(AND(OR(AND(OR(B313="ICE",AND(B313="nzev",D313&gt;2035)),D313&gt;0),B313="ZEV",AND(B313="nzev",D313&lt;=2035)),E313&lt;&gt;BL),VLOOKUP(E313,Selection!$C$2:$D$11,2,FALSE),0)</f>
        <v>0</v>
      </c>
      <c r="K313" s="18">
        <f t="shared" si="41"/>
        <v>0</v>
      </c>
      <c r="L313" s="34">
        <f t="shared" si="46"/>
        <v>0</v>
      </c>
      <c r="M313" s="17">
        <f t="shared" si="42"/>
        <v>0</v>
      </c>
      <c r="N313" s="33">
        <f t="shared" si="43"/>
        <v>0</v>
      </c>
      <c r="O313" s="17">
        <f t="shared" si="44"/>
        <v>0</v>
      </c>
      <c r="AE313" s="18"/>
      <c r="AG313"/>
    </row>
    <row r="314" spans="2:33" x14ac:dyDescent="0.2">
      <c r="B314" s="15"/>
      <c r="D314" s="60"/>
      <c r="E314" s="61"/>
      <c r="F314" s="60">
        <f t="shared" si="39"/>
        <v>0</v>
      </c>
      <c r="G314" s="62">
        <f t="shared" si="40"/>
        <v>0</v>
      </c>
      <c r="H314" s="62">
        <f t="shared" si="45"/>
        <v>0</v>
      </c>
      <c r="I314" s="62">
        <f>IF(AND(OR(AND(OR(B314="ICE",AND(B314="nzev",D314&gt;2035)),D314&gt;0),B314="ZEV",AND(B314="nzev",D314&lt;=2035)),E314&lt;&gt;BL),VLOOKUP(E314,Selection!$C$2:$D$11,2,FALSE),0)</f>
        <v>0</v>
      </c>
      <c r="K314" s="18">
        <f t="shared" si="41"/>
        <v>0</v>
      </c>
      <c r="L314" s="34">
        <f t="shared" si="46"/>
        <v>0</v>
      </c>
      <c r="M314" s="17">
        <f t="shared" si="42"/>
        <v>0</v>
      </c>
      <c r="N314" s="33">
        <f t="shared" si="43"/>
        <v>0</v>
      </c>
      <c r="O314" s="17">
        <f t="shared" si="44"/>
        <v>0</v>
      </c>
      <c r="AF314"/>
      <c r="AG314"/>
    </row>
    <row r="315" spans="2:33" x14ac:dyDescent="0.2">
      <c r="B315" s="15"/>
      <c r="D315" s="60"/>
      <c r="E315" s="61"/>
      <c r="F315" s="60">
        <f t="shared" si="39"/>
        <v>0</v>
      </c>
      <c r="G315" s="62">
        <f t="shared" si="40"/>
        <v>0</v>
      </c>
      <c r="H315" s="62">
        <f t="shared" si="45"/>
        <v>0</v>
      </c>
      <c r="I315" s="62">
        <f>IF(AND(OR(AND(OR(B315="ICE",AND(B315="nzev",D315&gt;2035)),D315&gt;0),B315="ZEV",AND(B315="nzev",D315&lt;=2035)),E315&lt;&gt;BL),VLOOKUP(E315,Selection!$C$2:$D$11,2,FALSE),0)</f>
        <v>0</v>
      </c>
      <c r="K315" s="18">
        <f t="shared" si="41"/>
        <v>0</v>
      </c>
      <c r="L315" s="34">
        <f t="shared" si="46"/>
        <v>0</v>
      </c>
      <c r="M315" s="17">
        <f t="shared" si="42"/>
        <v>0</v>
      </c>
      <c r="N315" s="33">
        <f t="shared" si="43"/>
        <v>0</v>
      </c>
      <c r="O315" s="17">
        <f t="shared" si="44"/>
        <v>0</v>
      </c>
      <c r="AF315"/>
      <c r="AG315"/>
    </row>
    <row r="316" spans="2:33" x14ac:dyDescent="0.2">
      <c r="B316" s="15"/>
      <c r="D316" s="60"/>
      <c r="E316" s="61"/>
      <c r="F316" s="60">
        <f t="shared" si="39"/>
        <v>0</v>
      </c>
      <c r="G316" s="62">
        <f t="shared" si="40"/>
        <v>0</v>
      </c>
      <c r="H316" s="62">
        <f t="shared" si="45"/>
        <v>0</v>
      </c>
      <c r="I316" s="62">
        <f>IF(AND(OR(AND(OR(B316="ICE",AND(B316="nzev",D316&gt;2035)),D316&gt;0),B316="ZEV",AND(B316="nzev",D316&lt;=2035)),E316&lt;&gt;BL),VLOOKUP(E316,Selection!$C$2:$D$11,2,FALSE),0)</f>
        <v>0</v>
      </c>
      <c r="K316" s="18">
        <f t="shared" si="41"/>
        <v>0</v>
      </c>
      <c r="L316" s="34">
        <f t="shared" si="46"/>
        <v>0</v>
      </c>
      <c r="M316" s="17">
        <f t="shared" si="42"/>
        <v>0</v>
      </c>
      <c r="N316" s="33">
        <f t="shared" si="43"/>
        <v>0</v>
      </c>
      <c r="O316" s="17">
        <f t="shared" si="44"/>
        <v>0</v>
      </c>
      <c r="AE316" s="18"/>
      <c r="AG316"/>
    </row>
    <row r="317" spans="2:33" x14ac:dyDescent="0.2">
      <c r="B317" s="15"/>
      <c r="D317" s="60"/>
      <c r="E317" s="61"/>
      <c r="F317" s="60">
        <f t="shared" si="39"/>
        <v>0</v>
      </c>
      <c r="G317" s="62">
        <f t="shared" si="40"/>
        <v>0</v>
      </c>
      <c r="H317" s="62">
        <f t="shared" si="45"/>
        <v>0</v>
      </c>
      <c r="I317" s="62">
        <f>IF(AND(OR(AND(OR(B317="ICE",AND(B317="nzev",D317&gt;2035)),D317&gt;0),B317="ZEV",AND(B317="nzev",D317&lt;=2035)),E317&lt;&gt;BL),VLOOKUP(E317,Selection!$C$2:$D$11,2,FALSE),0)</f>
        <v>0</v>
      </c>
      <c r="K317" s="18">
        <f t="shared" si="41"/>
        <v>0</v>
      </c>
      <c r="L317" s="34">
        <f t="shared" si="46"/>
        <v>0</v>
      </c>
      <c r="M317" s="17">
        <f t="shared" si="42"/>
        <v>0</v>
      </c>
      <c r="N317" s="33">
        <f t="shared" si="43"/>
        <v>0</v>
      </c>
      <c r="O317" s="17">
        <f t="shared" si="44"/>
        <v>0</v>
      </c>
      <c r="AF317"/>
      <c r="AG317"/>
    </row>
    <row r="318" spans="2:33" x14ac:dyDescent="0.2">
      <c r="B318" s="15"/>
      <c r="D318" s="60"/>
      <c r="E318" s="61"/>
      <c r="F318" s="60">
        <f t="shared" si="39"/>
        <v>0</v>
      </c>
      <c r="G318" s="62">
        <f t="shared" si="40"/>
        <v>0</v>
      </c>
      <c r="H318" s="62">
        <f t="shared" si="45"/>
        <v>0</v>
      </c>
      <c r="I318" s="62">
        <f>IF(AND(OR(AND(OR(B318="ICE",AND(B318="nzev",D318&gt;2035)),D318&gt;0),B318="ZEV",AND(B318="nzev",D318&lt;=2035)),E318&lt;&gt;BL),VLOOKUP(E318,Selection!$C$2:$D$11,2,FALSE),0)</f>
        <v>0</v>
      </c>
      <c r="K318" s="18">
        <f t="shared" si="41"/>
        <v>0</v>
      </c>
      <c r="L318" s="34">
        <f t="shared" si="46"/>
        <v>0</v>
      </c>
      <c r="M318" s="17">
        <f t="shared" si="42"/>
        <v>0</v>
      </c>
      <c r="N318" s="33">
        <f t="shared" si="43"/>
        <v>0</v>
      </c>
      <c r="O318" s="17">
        <f t="shared" si="44"/>
        <v>0</v>
      </c>
      <c r="AE318" s="18"/>
      <c r="AG318"/>
    </row>
    <row r="319" spans="2:33" x14ac:dyDescent="0.2">
      <c r="B319" s="15"/>
      <c r="D319" s="60"/>
      <c r="E319" s="61"/>
      <c r="F319" s="60">
        <f t="shared" si="39"/>
        <v>0</v>
      </c>
      <c r="G319" s="62">
        <f t="shared" si="40"/>
        <v>0</v>
      </c>
      <c r="H319" s="62">
        <f t="shared" si="45"/>
        <v>0</v>
      </c>
      <c r="I319" s="62">
        <f>IF(AND(OR(AND(OR(B319="ICE",AND(B319="nzev",D319&gt;2035)),D319&gt;0),B319="ZEV",AND(B319="nzev",D319&lt;=2035)),E319&lt;&gt;BL),VLOOKUP(E319,Selection!$C$2:$D$11,2,FALSE),0)</f>
        <v>0</v>
      </c>
      <c r="K319" s="18">
        <f t="shared" si="41"/>
        <v>0</v>
      </c>
      <c r="L319" s="34">
        <f t="shared" si="46"/>
        <v>0</v>
      </c>
      <c r="M319" s="17">
        <f t="shared" si="42"/>
        <v>0</v>
      </c>
      <c r="N319" s="33">
        <f t="shared" si="43"/>
        <v>0</v>
      </c>
      <c r="O319" s="17">
        <f t="shared" si="44"/>
        <v>0</v>
      </c>
      <c r="AF319"/>
      <c r="AG319"/>
    </row>
    <row r="320" spans="2:33" x14ac:dyDescent="0.2">
      <c r="B320" s="15"/>
      <c r="D320" s="60"/>
      <c r="E320" s="61"/>
      <c r="F320" s="60">
        <f t="shared" si="39"/>
        <v>0</v>
      </c>
      <c r="G320" s="62">
        <f t="shared" si="40"/>
        <v>0</v>
      </c>
      <c r="H320" s="62">
        <f t="shared" si="45"/>
        <v>0</v>
      </c>
      <c r="I320" s="62">
        <f>IF(AND(OR(AND(OR(B320="ICE",AND(B320="nzev",D320&gt;2035)),D320&gt;0),B320="ZEV",AND(B320="nzev",D320&lt;=2035)),E320&lt;&gt;BL),VLOOKUP(E320,Selection!$C$2:$D$11,2,FALSE),0)</f>
        <v>0</v>
      </c>
      <c r="K320" s="18">
        <f t="shared" si="41"/>
        <v>0</v>
      </c>
      <c r="L320" s="34">
        <f t="shared" si="46"/>
        <v>0</v>
      </c>
      <c r="M320" s="17">
        <f t="shared" si="42"/>
        <v>0</v>
      </c>
      <c r="N320" s="33">
        <f t="shared" si="43"/>
        <v>0</v>
      </c>
      <c r="O320" s="17">
        <f t="shared" si="44"/>
        <v>0</v>
      </c>
      <c r="AE320" s="18"/>
      <c r="AG320"/>
    </row>
    <row r="321" spans="2:33" x14ac:dyDescent="0.2">
      <c r="B321" s="15"/>
      <c r="D321" s="60"/>
      <c r="E321" s="61"/>
      <c r="F321" s="60">
        <f t="shared" si="39"/>
        <v>0</v>
      </c>
      <c r="G321" s="62">
        <f t="shared" si="40"/>
        <v>0</v>
      </c>
      <c r="H321" s="62">
        <f t="shared" si="45"/>
        <v>0</v>
      </c>
      <c r="I321" s="62">
        <f>IF(AND(OR(AND(OR(B321="ICE",AND(B321="nzev",D321&gt;2035)),D321&gt;0),B321="ZEV",AND(B321="nzev",D321&lt;=2035)),E321&lt;&gt;BL),VLOOKUP(E321,Selection!$C$2:$D$11,2,FALSE),0)</f>
        <v>0</v>
      </c>
      <c r="K321" s="18">
        <f t="shared" si="41"/>
        <v>0</v>
      </c>
      <c r="L321" s="34">
        <f t="shared" si="46"/>
        <v>0</v>
      </c>
      <c r="M321" s="17">
        <f t="shared" si="42"/>
        <v>0</v>
      </c>
      <c r="N321" s="33">
        <f t="shared" si="43"/>
        <v>0</v>
      </c>
      <c r="O321" s="17">
        <f t="shared" si="44"/>
        <v>0</v>
      </c>
      <c r="AF321"/>
      <c r="AG321"/>
    </row>
    <row r="322" spans="2:33" x14ac:dyDescent="0.2">
      <c r="B322" s="15"/>
      <c r="D322" s="60"/>
      <c r="E322" s="61"/>
      <c r="F322" s="60">
        <f t="shared" si="39"/>
        <v>0</v>
      </c>
      <c r="G322" s="62">
        <f t="shared" si="40"/>
        <v>0</v>
      </c>
      <c r="H322" s="62">
        <f t="shared" si="45"/>
        <v>0</v>
      </c>
      <c r="I322" s="62">
        <f>IF(AND(OR(AND(OR(B322="ICE",AND(B322="nzev",D322&gt;2035)),D322&gt;0),B322="ZEV",AND(B322="nzev",D322&lt;=2035)),E322&lt;&gt;BL),VLOOKUP(E322,Selection!$C$2:$D$11,2,FALSE),0)</f>
        <v>0</v>
      </c>
      <c r="K322" s="18">
        <f t="shared" si="41"/>
        <v>0</v>
      </c>
      <c r="L322" s="34">
        <f t="shared" si="46"/>
        <v>0</v>
      </c>
      <c r="M322" s="17">
        <f t="shared" si="42"/>
        <v>0</v>
      </c>
      <c r="N322" s="33">
        <f t="shared" si="43"/>
        <v>0</v>
      </c>
      <c r="O322" s="17">
        <f t="shared" si="44"/>
        <v>0</v>
      </c>
      <c r="AF322"/>
      <c r="AG322"/>
    </row>
    <row r="323" spans="2:33" x14ac:dyDescent="0.2">
      <c r="B323" s="15"/>
      <c r="D323" s="60"/>
      <c r="E323" s="61"/>
      <c r="F323" s="60">
        <f t="shared" si="39"/>
        <v>0</v>
      </c>
      <c r="G323" s="62">
        <f t="shared" si="40"/>
        <v>0</v>
      </c>
      <c r="H323" s="62">
        <f t="shared" si="45"/>
        <v>0</v>
      </c>
      <c r="I323" s="62">
        <f>IF(AND(OR(AND(OR(B323="ICE",AND(B323="nzev",D323&gt;2035)),D323&gt;0),B323="ZEV",AND(B323="nzev",D323&lt;=2035)),E323&lt;&gt;BL),VLOOKUP(E323,Selection!$C$2:$D$11,2,FALSE),0)</f>
        <v>0</v>
      </c>
      <c r="K323" s="18">
        <f t="shared" si="41"/>
        <v>0</v>
      </c>
      <c r="L323" s="34">
        <f t="shared" si="46"/>
        <v>0</v>
      </c>
      <c r="M323" s="17">
        <f t="shared" si="42"/>
        <v>0</v>
      </c>
      <c r="N323" s="33">
        <f t="shared" si="43"/>
        <v>0</v>
      </c>
      <c r="O323" s="17">
        <f t="shared" si="44"/>
        <v>0</v>
      </c>
      <c r="AF323"/>
      <c r="AG323"/>
    </row>
    <row r="324" spans="2:33" x14ac:dyDescent="0.2">
      <c r="B324" s="15"/>
      <c r="D324" s="60"/>
      <c r="E324" s="61"/>
      <c r="F324" s="60">
        <f t="shared" si="39"/>
        <v>0</v>
      </c>
      <c r="G324" s="62">
        <f t="shared" si="40"/>
        <v>0</v>
      </c>
      <c r="H324" s="62">
        <f t="shared" si="45"/>
        <v>0</v>
      </c>
      <c r="I324" s="62">
        <f>IF(AND(OR(AND(OR(B324="ICE",AND(B324="nzev",D324&gt;2035)),D324&gt;0),B324="ZEV",AND(B324="nzev",D324&lt;=2035)),E324&lt;&gt;BL),VLOOKUP(E324,Selection!$C$2:$D$11,2,FALSE),0)</f>
        <v>0</v>
      </c>
      <c r="K324" s="18">
        <f t="shared" si="41"/>
        <v>0</v>
      </c>
      <c r="L324" s="34">
        <f t="shared" si="46"/>
        <v>0</v>
      </c>
      <c r="M324" s="17">
        <f t="shared" si="42"/>
        <v>0</v>
      </c>
      <c r="N324" s="33">
        <f t="shared" si="43"/>
        <v>0</v>
      </c>
      <c r="O324" s="17">
        <f t="shared" si="44"/>
        <v>0</v>
      </c>
      <c r="AF324"/>
      <c r="AG324"/>
    </row>
    <row r="325" spans="2:33" x14ac:dyDescent="0.2">
      <c r="B325" s="15"/>
      <c r="D325" s="60"/>
      <c r="E325" s="61"/>
      <c r="F325" s="60">
        <f t="shared" si="39"/>
        <v>0</v>
      </c>
      <c r="G325" s="62">
        <f t="shared" si="40"/>
        <v>0</v>
      </c>
      <c r="H325" s="62">
        <f t="shared" si="45"/>
        <v>0</v>
      </c>
      <c r="I325" s="62">
        <f>IF(AND(OR(AND(OR(B325="ICE",AND(B325="nzev",D325&gt;2035)),D325&gt;0),B325="ZEV",AND(B325="nzev",D325&lt;=2035)),E325&lt;&gt;BL),VLOOKUP(E325,Selection!$C$2:$D$11,2,FALSE),0)</f>
        <v>0</v>
      </c>
      <c r="K325" s="18">
        <f t="shared" si="41"/>
        <v>0</v>
      </c>
      <c r="L325" s="34">
        <f t="shared" si="46"/>
        <v>0</v>
      </c>
      <c r="M325" s="17">
        <f t="shared" si="42"/>
        <v>0</v>
      </c>
      <c r="N325" s="33">
        <f t="shared" si="43"/>
        <v>0</v>
      </c>
      <c r="O325" s="17">
        <f t="shared" si="44"/>
        <v>0</v>
      </c>
      <c r="AF325"/>
      <c r="AG325"/>
    </row>
    <row r="326" spans="2:33" x14ac:dyDescent="0.2">
      <c r="B326" s="15"/>
      <c r="D326" s="60"/>
      <c r="E326" s="61"/>
      <c r="F326" s="60">
        <f t="shared" ref="F326:F389" si="47">IF(AND(OR(B326="ICE",AND(B326="nzev",D326&gt;2035)),E326&lt;&gt;BL),IF(IFERROR(SEARCH("cab tractor",E326),FALSE),"Please Enter",BL),BL)</f>
        <v>0</v>
      </c>
      <c r="G326" s="62">
        <f t="shared" ref="G326:G389" si="48">IF(AND(OR(B326="ICE",AND(B326="nzev",D326&gt;2035)),E326&lt;&gt;BL),IF(IFERROR(SEARCH("cab tractor",E326),FALSE),IF(AND(F326&gt;12,F326&lt;19),F326,18),18),IF(D326&gt;1900,18,BL))</f>
        <v>0</v>
      </c>
      <c r="H326" s="62">
        <f t="shared" si="45"/>
        <v>0</v>
      </c>
      <c r="I326" s="62">
        <f>IF(AND(OR(AND(OR(B326="ICE",AND(B326="nzev",D326&gt;2035)),D326&gt;0),B326="ZEV",AND(B326="nzev",D326&lt;=2035)),E326&lt;&gt;BL),VLOOKUP(E326,Selection!$C$2:$D$11,2,FALSE),0)</f>
        <v>0</v>
      </c>
      <c r="K326" s="18">
        <f t="shared" ref="K326:K389" si="49">IF(B326="ICE",IF(D326&gt;0,D326+18,0),IF(OR(AND(B326="nzev",D326&lt;=2035),B326="zev"),0,IF(D326&gt;0,D326+18,0)))</f>
        <v>0</v>
      </c>
      <c r="L326" s="34">
        <f t="shared" si="46"/>
        <v>0</v>
      </c>
      <c r="M326" s="17">
        <f t="shared" ref="M326:M389" si="50">IF(B326="ICE",IF(ISNUMBER(L326),D326+L326,D326+18),IF(AND(B326="nzev",D326&gt;2035),IF(ISNUMBER(L326),D326+L326,D326+18),0))</f>
        <v>0</v>
      </c>
      <c r="N326" s="33">
        <f t="shared" ref="N326:N389" si="51">IF(AND(OR(B326="ICE",AND(B326="nzev",D326&gt;2035)),D326&gt;0),I326,IF(OR(B326="ZEV",AND(B326="nzev",D326&lt;=2035)),-1*I326,0))</f>
        <v>0</v>
      </c>
      <c r="O326" s="17">
        <f t="shared" ref="O326:O389" si="52">IF(OR(B326="ICE",AND(B326="nzev",D326&gt;2035)),1,IF(OR(B326="ZEV",AND(B326="nzev",D326&lt;=2035)),-1,0))</f>
        <v>0</v>
      </c>
      <c r="AF326"/>
      <c r="AG326"/>
    </row>
    <row r="327" spans="2:33" x14ac:dyDescent="0.2">
      <c r="B327" s="15"/>
      <c r="D327" s="60"/>
      <c r="E327" s="61"/>
      <c r="F327" s="60">
        <f t="shared" si="47"/>
        <v>0</v>
      </c>
      <c r="G327" s="62">
        <f t="shared" si="48"/>
        <v>0</v>
      </c>
      <c r="H327" s="62">
        <f t="shared" ref="H327:H390" si="53">IF(M327&lt;K327,M327,K327)</f>
        <v>0</v>
      </c>
      <c r="I327" s="62">
        <f>IF(AND(OR(AND(OR(B327="ICE",AND(B327="nzev",D327&gt;2035)),D327&gt;0),B327="ZEV",AND(B327="nzev",D327&lt;=2035)),E327&lt;&gt;BL),VLOOKUP(E327,Selection!$C$2:$D$11,2,FALSE),0)</f>
        <v>0</v>
      </c>
      <c r="K327" s="18">
        <f t="shared" si="49"/>
        <v>0</v>
      </c>
      <c r="L327" s="34">
        <f t="shared" ref="L327:L390" si="54">G327</f>
        <v>0</v>
      </c>
      <c r="M327" s="17">
        <f t="shared" si="50"/>
        <v>0</v>
      </c>
      <c r="N327" s="33">
        <f t="shared" si="51"/>
        <v>0</v>
      </c>
      <c r="O327" s="17">
        <f t="shared" si="52"/>
        <v>0</v>
      </c>
      <c r="AF327"/>
      <c r="AG327"/>
    </row>
    <row r="328" spans="2:33" x14ac:dyDescent="0.2">
      <c r="B328" s="15"/>
      <c r="D328" s="60"/>
      <c r="E328" s="61"/>
      <c r="F328" s="60">
        <f t="shared" si="47"/>
        <v>0</v>
      </c>
      <c r="G328" s="62">
        <f t="shared" si="48"/>
        <v>0</v>
      </c>
      <c r="H328" s="62">
        <f t="shared" si="53"/>
        <v>0</v>
      </c>
      <c r="I328" s="62">
        <f>IF(AND(OR(AND(OR(B328="ICE",AND(B328="nzev",D328&gt;2035)),D328&gt;0),B328="ZEV",AND(B328="nzev",D328&lt;=2035)),E328&lt;&gt;BL),VLOOKUP(E328,Selection!$C$2:$D$11,2,FALSE),0)</f>
        <v>0</v>
      </c>
      <c r="K328" s="18">
        <f t="shared" si="49"/>
        <v>0</v>
      </c>
      <c r="L328" s="34">
        <f t="shared" si="54"/>
        <v>0</v>
      </c>
      <c r="M328" s="17">
        <f t="shared" si="50"/>
        <v>0</v>
      </c>
      <c r="N328" s="33">
        <f t="shared" si="51"/>
        <v>0</v>
      </c>
      <c r="O328" s="17">
        <f t="shared" si="52"/>
        <v>0</v>
      </c>
      <c r="AF328"/>
      <c r="AG328"/>
    </row>
    <row r="329" spans="2:33" x14ac:dyDescent="0.2">
      <c r="B329" s="15"/>
      <c r="D329" s="60"/>
      <c r="E329" s="61"/>
      <c r="F329" s="60">
        <f t="shared" si="47"/>
        <v>0</v>
      </c>
      <c r="G329" s="62">
        <f t="shared" si="48"/>
        <v>0</v>
      </c>
      <c r="H329" s="62">
        <f t="shared" si="53"/>
        <v>0</v>
      </c>
      <c r="I329" s="62">
        <f>IF(AND(OR(AND(OR(B329="ICE",AND(B329="nzev",D329&gt;2035)),D329&gt;0),B329="ZEV",AND(B329="nzev",D329&lt;=2035)),E329&lt;&gt;BL),VLOOKUP(E329,Selection!$C$2:$D$11,2,FALSE),0)</f>
        <v>0</v>
      </c>
      <c r="K329" s="18">
        <f t="shared" si="49"/>
        <v>0</v>
      </c>
      <c r="L329" s="34">
        <f t="shared" si="54"/>
        <v>0</v>
      </c>
      <c r="M329" s="17">
        <f t="shared" si="50"/>
        <v>0</v>
      </c>
      <c r="N329" s="33">
        <f t="shared" si="51"/>
        <v>0</v>
      </c>
      <c r="O329" s="17">
        <f t="shared" si="52"/>
        <v>0</v>
      </c>
      <c r="AF329"/>
      <c r="AG329"/>
    </row>
    <row r="330" spans="2:33" x14ac:dyDescent="0.2">
      <c r="B330" s="15"/>
      <c r="D330" s="60"/>
      <c r="E330" s="61"/>
      <c r="F330" s="60">
        <f t="shared" si="47"/>
        <v>0</v>
      </c>
      <c r="G330" s="62">
        <f t="shared" si="48"/>
        <v>0</v>
      </c>
      <c r="H330" s="62">
        <f t="shared" si="53"/>
        <v>0</v>
      </c>
      <c r="I330" s="62">
        <f>IF(AND(OR(AND(OR(B330="ICE",AND(B330="nzev",D330&gt;2035)),D330&gt;0),B330="ZEV",AND(B330="nzev",D330&lt;=2035)),E330&lt;&gt;BL),VLOOKUP(E330,Selection!$C$2:$D$11,2,FALSE),0)</f>
        <v>0</v>
      </c>
      <c r="K330" s="18">
        <f t="shared" si="49"/>
        <v>0</v>
      </c>
      <c r="L330" s="34">
        <f t="shared" si="54"/>
        <v>0</v>
      </c>
      <c r="M330" s="17">
        <f t="shared" si="50"/>
        <v>0</v>
      </c>
      <c r="N330" s="33">
        <f t="shared" si="51"/>
        <v>0</v>
      </c>
      <c r="O330" s="17">
        <f t="shared" si="52"/>
        <v>0</v>
      </c>
      <c r="AF330"/>
      <c r="AG330"/>
    </row>
    <row r="331" spans="2:33" x14ac:dyDescent="0.2">
      <c r="B331" s="15"/>
      <c r="D331" s="60"/>
      <c r="E331" s="61"/>
      <c r="F331" s="60">
        <f t="shared" si="47"/>
        <v>0</v>
      </c>
      <c r="G331" s="62">
        <f t="shared" si="48"/>
        <v>0</v>
      </c>
      <c r="H331" s="62">
        <f t="shared" si="53"/>
        <v>0</v>
      </c>
      <c r="I331" s="62">
        <f>IF(AND(OR(AND(OR(B331="ICE",AND(B331="nzev",D331&gt;2035)),D331&gt;0),B331="ZEV",AND(B331="nzev",D331&lt;=2035)),E331&lt;&gt;BL),VLOOKUP(E331,Selection!$C$2:$D$11,2,FALSE),0)</f>
        <v>0</v>
      </c>
      <c r="K331" s="18">
        <f t="shared" si="49"/>
        <v>0</v>
      </c>
      <c r="L331" s="34">
        <f t="shared" si="54"/>
        <v>0</v>
      </c>
      <c r="M331" s="17">
        <f t="shared" si="50"/>
        <v>0</v>
      </c>
      <c r="N331" s="33">
        <f t="shared" si="51"/>
        <v>0</v>
      </c>
      <c r="O331" s="17">
        <f t="shared" si="52"/>
        <v>0</v>
      </c>
      <c r="AF331"/>
      <c r="AG331"/>
    </row>
    <row r="332" spans="2:33" x14ac:dyDescent="0.2">
      <c r="B332" s="15"/>
      <c r="D332" s="60"/>
      <c r="E332" s="61"/>
      <c r="F332" s="60">
        <f t="shared" si="47"/>
        <v>0</v>
      </c>
      <c r="G332" s="62">
        <f t="shared" si="48"/>
        <v>0</v>
      </c>
      <c r="H332" s="62">
        <f t="shared" si="53"/>
        <v>0</v>
      </c>
      <c r="I332" s="62">
        <f>IF(AND(OR(AND(OR(B332="ICE",AND(B332="nzev",D332&gt;2035)),D332&gt;0),B332="ZEV",AND(B332="nzev",D332&lt;=2035)),E332&lt;&gt;BL),VLOOKUP(E332,Selection!$C$2:$D$11,2,FALSE),0)</f>
        <v>0</v>
      </c>
      <c r="K332" s="18">
        <f t="shared" si="49"/>
        <v>0</v>
      </c>
      <c r="L332" s="34">
        <f t="shared" si="54"/>
        <v>0</v>
      </c>
      <c r="M332" s="17">
        <f t="shared" si="50"/>
        <v>0</v>
      </c>
      <c r="N332" s="33">
        <f t="shared" si="51"/>
        <v>0</v>
      </c>
      <c r="O332" s="17">
        <f t="shared" si="52"/>
        <v>0</v>
      </c>
      <c r="AF332"/>
      <c r="AG332"/>
    </row>
    <row r="333" spans="2:33" x14ac:dyDescent="0.2">
      <c r="B333" s="15"/>
      <c r="D333" s="60"/>
      <c r="E333" s="61"/>
      <c r="F333" s="60">
        <f t="shared" si="47"/>
        <v>0</v>
      </c>
      <c r="G333" s="62">
        <f t="shared" si="48"/>
        <v>0</v>
      </c>
      <c r="H333" s="62">
        <f t="shared" si="53"/>
        <v>0</v>
      </c>
      <c r="I333" s="62">
        <f>IF(AND(OR(AND(OR(B333="ICE",AND(B333="nzev",D333&gt;2035)),D333&gt;0),B333="ZEV",AND(B333="nzev",D333&lt;=2035)),E333&lt;&gt;BL),VLOOKUP(E333,Selection!$C$2:$D$11,2,FALSE),0)</f>
        <v>0</v>
      </c>
      <c r="K333" s="18">
        <f t="shared" si="49"/>
        <v>0</v>
      </c>
      <c r="L333" s="34">
        <f t="shared" si="54"/>
        <v>0</v>
      </c>
      <c r="M333" s="17">
        <f t="shared" si="50"/>
        <v>0</v>
      </c>
      <c r="N333" s="33">
        <f t="shared" si="51"/>
        <v>0</v>
      </c>
      <c r="O333" s="17">
        <f t="shared" si="52"/>
        <v>0</v>
      </c>
      <c r="AF333"/>
      <c r="AG333"/>
    </row>
    <row r="334" spans="2:33" x14ac:dyDescent="0.2">
      <c r="B334" s="15"/>
      <c r="D334" s="60"/>
      <c r="E334" s="61"/>
      <c r="F334" s="60">
        <f t="shared" si="47"/>
        <v>0</v>
      </c>
      <c r="G334" s="62">
        <f t="shared" si="48"/>
        <v>0</v>
      </c>
      <c r="H334" s="62">
        <f t="shared" si="53"/>
        <v>0</v>
      </c>
      <c r="I334" s="62">
        <f>IF(AND(OR(AND(OR(B334="ICE",AND(B334="nzev",D334&gt;2035)),D334&gt;0),B334="ZEV",AND(B334="nzev",D334&lt;=2035)),E334&lt;&gt;BL),VLOOKUP(E334,Selection!$C$2:$D$11,2,FALSE),0)</f>
        <v>0</v>
      </c>
      <c r="K334" s="18">
        <f t="shared" si="49"/>
        <v>0</v>
      </c>
      <c r="L334" s="34">
        <f t="shared" si="54"/>
        <v>0</v>
      </c>
      <c r="M334" s="17">
        <f t="shared" si="50"/>
        <v>0</v>
      </c>
      <c r="N334" s="33">
        <f t="shared" si="51"/>
        <v>0</v>
      </c>
      <c r="O334" s="17">
        <f t="shared" si="52"/>
        <v>0</v>
      </c>
      <c r="AF334"/>
      <c r="AG334"/>
    </row>
    <row r="335" spans="2:33" x14ac:dyDescent="0.2">
      <c r="B335" s="15"/>
      <c r="D335" s="60"/>
      <c r="E335" s="61"/>
      <c r="F335" s="60">
        <f t="shared" si="47"/>
        <v>0</v>
      </c>
      <c r="G335" s="62">
        <f t="shared" si="48"/>
        <v>0</v>
      </c>
      <c r="H335" s="62">
        <f t="shared" si="53"/>
        <v>0</v>
      </c>
      <c r="I335" s="62">
        <f>IF(AND(OR(AND(OR(B335="ICE",AND(B335="nzev",D335&gt;2035)),D335&gt;0),B335="ZEV",AND(B335="nzev",D335&lt;=2035)),E335&lt;&gt;BL),VLOOKUP(E335,Selection!$C$2:$D$11,2,FALSE),0)</f>
        <v>0</v>
      </c>
      <c r="K335" s="18">
        <f t="shared" si="49"/>
        <v>0</v>
      </c>
      <c r="L335" s="34">
        <f t="shared" si="54"/>
        <v>0</v>
      </c>
      <c r="M335" s="17">
        <f t="shared" si="50"/>
        <v>0</v>
      </c>
      <c r="N335" s="33">
        <f t="shared" si="51"/>
        <v>0</v>
      </c>
      <c r="O335" s="17">
        <f t="shared" si="52"/>
        <v>0</v>
      </c>
      <c r="AF335"/>
      <c r="AG335"/>
    </row>
    <row r="336" spans="2:33" x14ac:dyDescent="0.2">
      <c r="B336" s="15"/>
      <c r="D336" s="60"/>
      <c r="E336" s="61"/>
      <c r="F336" s="60">
        <f t="shared" si="47"/>
        <v>0</v>
      </c>
      <c r="G336" s="62">
        <f t="shared" si="48"/>
        <v>0</v>
      </c>
      <c r="H336" s="62">
        <f t="shared" si="53"/>
        <v>0</v>
      </c>
      <c r="I336" s="62">
        <f>IF(AND(OR(AND(OR(B336="ICE",AND(B336="nzev",D336&gt;2035)),D336&gt;0),B336="ZEV",AND(B336="nzev",D336&lt;=2035)),E336&lt;&gt;BL),VLOOKUP(E336,Selection!$C$2:$D$11,2,FALSE),0)</f>
        <v>0</v>
      </c>
      <c r="K336" s="18">
        <f t="shared" si="49"/>
        <v>0</v>
      </c>
      <c r="L336" s="34">
        <f t="shared" si="54"/>
        <v>0</v>
      </c>
      <c r="M336" s="17">
        <f t="shared" si="50"/>
        <v>0</v>
      </c>
      <c r="N336" s="33">
        <f t="shared" si="51"/>
        <v>0</v>
      </c>
      <c r="O336" s="17">
        <f t="shared" si="52"/>
        <v>0</v>
      </c>
      <c r="AF336"/>
      <c r="AG336"/>
    </row>
    <row r="337" spans="2:33" x14ac:dyDescent="0.2">
      <c r="B337" s="15"/>
      <c r="D337" s="60"/>
      <c r="E337" s="61"/>
      <c r="F337" s="60">
        <f t="shared" si="47"/>
        <v>0</v>
      </c>
      <c r="G337" s="62">
        <f t="shared" si="48"/>
        <v>0</v>
      </c>
      <c r="H337" s="62">
        <f t="shared" si="53"/>
        <v>0</v>
      </c>
      <c r="I337" s="62">
        <f>IF(AND(OR(AND(OR(B337="ICE",AND(B337="nzev",D337&gt;2035)),D337&gt;0),B337="ZEV",AND(B337="nzev",D337&lt;=2035)),E337&lt;&gt;BL),VLOOKUP(E337,Selection!$C$2:$D$11,2,FALSE),0)</f>
        <v>0</v>
      </c>
      <c r="K337" s="18">
        <f t="shared" si="49"/>
        <v>0</v>
      </c>
      <c r="L337" s="34">
        <f t="shared" si="54"/>
        <v>0</v>
      </c>
      <c r="M337" s="17">
        <f t="shared" si="50"/>
        <v>0</v>
      </c>
      <c r="N337" s="33">
        <f t="shared" si="51"/>
        <v>0</v>
      </c>
      <c r="O337" s="17">
        <f t="shared" si="52"/>
        <v>0</v>
      </c>
      <c r="AF337"/>
      <c r="AG337"/>
    </row>
    <row r="338" spans="2:33" x14ac:dyDescent="0.2">
      <c r="B338" s="15"/>
      <c r="D338" s="60"/>
      <c r="E338" s="61"/>
      <c r="F338" s="60">
        <f t="shared" si="47"/>
        <v>0</v>
      </c>
      <c r="G338" s="62">
        <f t="shared" si="48"/>
        <v>0</v>
      </c>
      <c r="H338" s="62">
        <f t="shared" si="53"/>
        <v>0</v>
      </c>
      <c r="I338" s="62">
        <f>IF(AND(OR(AND(OR(B338="ICE",AND(B338="nzev",D338&gt;2035)),D338&gt;0),B338="ZEV",AND(B338="nzev",D338&lt;=2035)),E338&lt;&gt;BL),VLOOKUP(E338,Selection!$C$2:$D$11,2,FALSE),0)</f>
        <v>0</v>
      </c>
      <c r="K338" s="18">
        <f t="shared" si="49"/>
        <v>0</v>
      </c>
      <c r="L338" s="34">
        <f t="shared" si="54"/>
        <v>0</v>
      </c>
      <c r="M338" s="17">
        <f t="shared" si="50"/>
        <v>0</v>
      </c>
      <c r="N338" s="33">
        <f t="shared" si="51"/>
        <v>0</v>
      </c>
      <c r="O338" s="17">
        <f t="shared" si="52"/>
        <v>0</v>
      </c>
      <c r="AF338"/>
      <c r="AG338"/>
    </row>
    <row r="339" spans="2:33" x14ac:dyDescent="0.2">
      <c r="B339" s="15"/>
      <c r="D339" s="60"/>
      <c r="E339" s="61"/>
      <c r="F339" s="60">
        <f t="shared" si="47"/>
        <v>0</v>
      </c>
      <c r="G339" s="62">
        <f t="shared" si="48"/>
        <v>0</v>
      </c>
      <c r="H339" s="62">
        <f t="shared" si="53"/>
        <v>0</v>
      </c>
      <c r="I339" s="62">
        <f>IF(AND(OR(AND(OR(B339="ICE",AND(B339="nzev",D339&gt;2035)),D339&gt;0),B339="ZEV",AND(B339="nzev",D339&lt;=2035)),E339&lt;&gt;BL),VLOOKUP(E339,Selection!$C$2:$D$11,2,FALSE),0)</f>
        <v>0</v>
      </c>
      <c r="K339" s="18">
        <f t="shared" si="49"/>
        <v>0</v>
      </c>
      <c r="L339" s="34">
        <f t="shared" si="54"/>
        <v>0</v>
      </c>
      <c r="M339" s="17">
        <f t="shared" si="50"/>
        <v>0</v>
      </c>
      <c r="N339" s="33">
        <f t="shared" si="51"/>
        <v>0</v>
      </c>
      <c r="O339" s="17">
        <f t="shared" si="52"/>
        <v>0</v>
      </c>
      <c r="AF339"/>
      <c r="AG339"/>
    </row>
    <row r="340" spans="2:33" x14ac:dyDescent="0.2">
      <c r="B340" s="15"/>
      <c r="D340" s="60"/>
      <c r="E340" s="61"/>
      <c r="F340" s="60">
        <f t="shared" si="47"/>
        <v>0</v>
      </c>
      <c r="G340" s="62">
        <f t="shared" si="48"/>
        <v>0</v>
      </c>
      <c r="H340" s="62">
        <f t="shared" si="53"/>
        <v>0</v>
      </c>
      <c r="I340" s="62">
        <f>IF(AND(OR(AND(OR(B340="ICE",AND(B340="nzev",D340&gt;2035)),D340&gt;0),B340="ZEV",AND(B340="nzev",D340&lt;=2035)),E340&lt;&gt;BL),VLOOKUP(E340,Selection!$C$2:$D$11,2,FALSE),0)</f>
        <v>0</v>
      </c>
      <c r="K340" s="18">
        <f t="shared" si="49"/>
        <v>0</v>
      </c>
      <c r="L340" s="34">
        <f t="shared" si="54"/>
        <v>0</v>
      </c>
      <c r="M340" s="17">
        <f t="shared" si="50"/>
        <v>0</v>
      </c>
      <c r="N340" s="33">
        <f t="shared" si="51"/>
        <v>0</v>
      </c>
      <c r="O340" s="17">
        <f t="shared" si="52"/>
        <v>0</v>
      </c>
      <c r="AF340"/>
      <c r="AG340"/>
    </row>
    <row r="341" spans="2:33" x14ac:dyDescent="0.2">
      <c r="B341" s="15"/>
      <c r="D341" s="60"/>
      <c r="E341" s="61"/>
      <c r="F341" s="60">
        <f t="shared" si="47"/>
        <v>0</v>
      </c>
      <c r="G341" s="62">
        <f t="shared" si="48"/>
        <v>0</v>
      </c>
      <c r="H341" s="62">
        <f t="shared" si="53"/>
        <v>0</v>
      </c>
      <c r="I341" s="62">
        <f>IF(AND(OR(AND(OR(B341="ICE",AND(B341="nzev",D341&gt;2035)),D341&gt;0),B341="ZEV",AND(B341="nzev",D341&lt;=2035)),E341&lt;&gt;BL),VLOOKUP(E341,Selection!$C$2:$D$11,2,FALSE),0)</f>
        <v>0</v>
      </c>
      <c r="K341" s="18">
        <f t="shared" si="49"/>
        <v>0</v>
      </c>
      <c r="L341" s="34">
        <f t="shared" si="54"/>
        <v>0</v>
      </c>
      <c r="M341" s="17">
        <f t="shared" si="50"/>
        <v>0</v>
      </c>
      <c r="N341" s="33">
        <f t="shared" si="51"/>
        <v>0</v>
      </c>
      <c r="O341" s="17">
        <f t="shared" si="52"/>
        <v>0</v>
      </c>
      <c r="AF341"/>
      <c r="AG341"/>
    </row>
    <row r="342" spans="2:33" x14ac:dyDescent="0.2">
      <c r="B342" s="15"/>
      <c r="D342" s="60"/>
      <c r="E342" s="61"/>
      <c r="F342" s="60">
        <f t="shared" si="47"/>
        <v>0</v>
      </c>
      <c r="G342" s="62">
        <f t="shared" si="48"/>
        <v>0</v>
      </c>
      <c r="H342" s="62">
        <f t="shared" si="53"/>
        <v>0</v>
      </c>
      <c r="I342" s="62">
        <f>IF(AND(OR(AND(OR(B342="ICE",AND(B342="nzev",D342&gt;2035)),D342&gt;0),B342="ZEV",AND(B342="nzev",D342&lt;=2035)),E342&lt;&gt;BL),VLOOKUP(E342,Selection!$C$2:$D$11,2,FALSE),0)</f>
        <v>0</v>
      </c>
      <c r="K342" s="18">
        <f t="shared" si="49"/>
        <v>0</v>
      </c>
      <c r="L342" s="34">
        <f t="shared" si="54"/>
        <v>0</v>
      </c>
      <c r="M342" s="17">
        <f t="shared" si="50"/>
        <v>0</v>
      </c>
      <c r="N342" s="33">
        <f t="shared" si="51"/>
        <v>0</v>
      </c>
      <c r="O342" s="17">
        <f t="shared" si="52"/>
        <v>0</v>
      </c>
      <c r="AF342"/>
      <c r="AG342"/>
    </row>
    <row r="343" spans="2:33" x14ac:dyDescent="0.2">
      <c r="B343" s="15"/>
      <c r="D343" s="60"/>
      <c r="E343" s="61"/>
      <c r="F343" s="60">
        <f t="shared" si="47"/>
        <v>0</v>
      </c>
      <c r="G343" s="62">
        <f t="shared" si="48"/>
        <v>0</v>
      </c>
      <c r="H343" s="62">
        <f t="shared" si="53"/>
        <v>0</v>
      </c>
      <c r="I343" s="62">
        <f>IF(AND(OR(AND(OR(B343="ICE",AND(B343="nzev",D343&gt;2035)),D343&gt;0),B343="ZEV",AND(B343="nzev",D343&lt;=2035)),E343&lt;&gt;BL),VLOOKUP(E343,Selection!$C$2:$D$11,2,FALSE),0)</f>
        <v>0</v>
      </c>
      <c r="K343" s="18">
        <f t="shared" si="49"/>
        <v>0</v>
      </c>
      <c r="L343" s="34">
        <f t="shared" si="54"/>
        <v>0</v>
      </c>
      <c r="M343" s="17">
        <f t="shared" si="50"/>
        <v>0</v>
      </c>
      <c r="N343" s="33">
        <f t="shared" si="51"/>
        <v>0</v>
      </c>
      <c r="O343" s="17">
        <f t="shared" si="52"/>
        <v>0</v>
      </c>
      <c r="AF343"/>
      <c r="AG343"/>
    </row>
    <row r="344" spans="2:33" x14ac:dyDescent="0.2">
      <c r="B344" s="15"/>
      <c r="D344" s="60"/>
      <c r="E344" s="61"/>
      <c r="F344" s="60">
        <f t="shared" si="47"/>
        <v>0</v>
      </c>
      <c r="G344" s="62">
        <f t="shared" si="48"/>
        <v>0</v>
      </c>
      <c r="H344" s="62">
        <f t="shared" si="53"/>
        <v>0</v>
      </c>
      <c r="I344" s="62">
        <f>IF(AND(OR(AND(OR(B344="ICE",AND(B344="nzev",D344&gt;2035)),D344&gt;0),B344="ZEV",AND(B344="nzev",D344&lt;=2035)),E344&lt;&gt;BL),VLOOKUP(E344,Selection!$C$2:$D$11,2,FALSE),0)</f>
        <v>0</v>
      </c>
      <c r="K344" s="18">
        <f t="shared" si="49"/>
        <v>0</v>
      </c>
      <c r="L344" s="34">
        <f t="shared" si="54"/>
        <v>0</v>
      </c>
      <c r="M344" s="17">
        <f t="shared" si="50"/>
        <v>0</v>
      </c>
      <c r="N344" s="33">
        <f t="shared" si="51"/>
        <v>0</v>
      </c>
      <c r="O344" s="17">
        <f t="shared" si="52"/>
        <v>0</v>
      </c>
      <c r="AF344"/>
      <c r="AG344"/>
    </row>
    <row r="345" spans="2:33" x14ac:dyDescent="0.2">
      <c r="B345" s="15"/>
      <c r="D345" s="60"/>
      <c r="E345" s="61"/>
      <c r="F345" s="60">
        <f t="shared" si="47"/>
        <v>0</v>
      </c>
      <c r="G345" s="62">
        <f t="shared" si="48"/>
        <v>0</v>
      </c>
      <c r="H345" s="62">
        <f t="shared" si="53"/>
        <v>0</v>
      </c>
      <c r="I345" s="62">
        <f>IF(AND(OR(AND(OR(B345="ICE",AND(B345="nzev",D345&gt;2035)),D345&gt;0),B345="ZEV",AND(B345="nzev",D345&lt;=2035)),E345&lt;&gt;BL),VLOOKUP(E345,Selection!$C$2:$D$11,2,FALSE),0)</f>
        <v>0</v>
      </c>
      <c r="K345" s="18">
        <f t="shared" si="49"/>
        <v>0</v>
      </c>
      <c r="L345" s="34">
        <f t="shared" si="54"/>
        <v>0</v>
      </c>
      <c r="M345" s="17">
        <f t="shared" si="50"/>
        <v>0</v>
      </c>
      <c r="N345" s="33">
        <f t="shared" si="51"/>
        <v>0</v>
      </c>
      <c r="O345" s="17">
        <f t="shared" si="52"/>
        <v>0</v>
      </c>
      <c r="AF345"/>
      <c r="AG345"/>
    </row>
    <row r="346" spans="2:33" x14ac:dyDescent="0.2">
      <c r="B346" s="15"/>
      <c r="D346" s="60"/>
      <c r="E346" s="61"/>
      <c r="F346" s="60">
        <f t="shared" si="47"/>
        <v>0</v>
      </c>
      <c r="G346" s="62">
        <f t="shared" si="48"/>
        <v>0</v>
      </c>
      <c r="H346" s="62">
        <f t="shared" si="53"/>
        <v>0</v>
      </c>
      <c r="I346" s="62">
        <f>IF(AND(OR(AND(OR(B346="ICE",AND(B346="nzev",D346&gt;2035)),D346&gt;0),B346="ZEV",AND(B346="nzev",D346&lt;=2035)),E346&lt;&gt;BL),VLOOKUP(E346,Selection!$C$2:$D$11,2,FALSE),0)</f>
        <v>0</v>
      </c>
      <c r="K346" s="18">
        <f t="shared" si="49"/>
        <v>0</v>
      </c>
      <c r="L346" s="34">
        <f t="shared" si="54"/>
        <v>0</v>
      </c>
      <c r="M346" s="17">
        <f t="shared" si="50"/>
        <v>0</v>
      </c>
      <c r="N346" s="33">
        <f t="shared" si="51"/>
        <v>0</v>
      </c>
      <c r="O346" s="17">
        <f t="shared" si="52"/>
        <v>0</v>
      </c>
      <c r="AE346" s="18"/>
      <c r="AG346"/>
    </row>
    <row r="347" spans="2:33" x14ac:dyDescent="0.2">
      <c r="B347" s="15"/>
      <c r="D347" s="60"/>
      <c r="E347" s="61"/>
      <c r="F347" s="60">
        <f t="shared" si="47"/>
        <v>0</v>
      </c>
      <c r="G347" s="62">
        <f t="shared" si="48"/>
        <v>0</v>
      </c>
      <c r="H347" s="62">
        <f t="shared" si="53"/>
        <v>0</v>
      </c>
      <c r="I347" s="62">
        <f>IF(AND(OR(AND(OR(B347="ICE",AND(B347="nzev",D347&gt;2035)),D347&gt;0),B347="ZEV",AND(B347="nzev",D347&lt;=2035)),E347&lt;&gt;BL),VLOOKUP(E347,Selection!$C$2:$D$11,2,FALSE),0)</f>
        <v>0</v>
      </c>
      <c r="K347" s="18">
        <f t="shared" si="49"/>
        <v>0</v>
      </c>
      <c r="L347" s="34">
        <f t="shared" si="54"/>
        <v>0</v>
      </c>
      <c r="M347" s="17">
        <f t="shared" si="50"/>
        <v>0</v>
      </c>
      <c r="N347" s="33">
        <f t="shared" si="51"/>
        <v>0</v>
      </c>
      <c r="O347" s="17">
        <f t="shared" si="52"/>
        <v>0</v>
      </c>
      <c r="AF347"/>
      <c r="AG347"/>
    </row>
    <row r="348" spans="2:33" x14ac:dyDescent="0.2">
      <c r="B348" s="15"/>
      <c r="D348" s="60"/>
      <c r="E348" s="61"/>
      <c r="F348" s="60">
        <f t="shared" si="47"/>
        <v>0</v>
      </c>
      <c r="G348" s="62">
        <f t="shared" si="48"/>
        <v>0</v>
      </c>
      <c r="H348" s="62">
        <f t="shared" si="53"/>
        <v>0</v>
      </c>
      <c r="I348" s="62">
        <f>IF(AND(OR(AND(OR(B348="ICE",AND(B348="nzev",D348&gt;2035)),D348&gt;0),B348="ZEV",AND(B348="nzev",D348&lt;=2035)),E348&lt;&gt;BL),VLOOKUP(E348,Selection!$C$2:$D$11,2,FALSE),0)</f>
        <v>0</v>
      </c>
      <c r="K348" s="18">
        <f t="shared" si="49"/>
        <v>0</v>
      </c>
      <c r="L348" s="34">
        <f t="shared" si="54"/>
        <v>0</v>
      </c>
      <c r="M348" s="17">
        <f t="shared" si="50"/>
        <v>0</v>
      </c>
      <c r="N348" s="33">
        <f t="shared" si="51"/>
        <v>0</v>
      </c>
      <c r="O348" s="17">
        <f t="shared" si="52"/>
        <v>0</v>
      </c>
      <c r="AE348" s="18"/>
      <c r="AG348"/>
    </row>
    <row r="349" spans="2:33" x14ac:dyDescent="0.2">
      <c r="B349" s="15"/>
      <c r="D349" s="60"/>
      <c r="E349" s="61"/>
      <c r="F349" s="60">
        <f t="shared" si="47"/>
        <v>0</v>
      </c>
      <c r="G349" s="62">
        <f t="shared" si="48"/>
        <v>0</v>
      </c>
      <c r="H349" s="62">
        <f t="shared" si="53"/>
        <v>0</v>
      </c>
      <c r="I349" s="62">
        <f>IF(AND(OR(AND(OR(B349="ICE",AND(B349="nzev",D349&gt;2035)),D349&gt;0),B349="ZEV",AND(B349="nzev",D349&lt;=2035)),E349&lt;&gt;BL),VLOOKUP(E349,Selection!$C$2:$D$11,2,FALSE),0)</f>
        <v>0</v>
      </c>
      <c r="K349" s="18">
        <f t="shared" si="49"/>
        <v>0</v>
      </c>
      <c r="L349" s="34">
        <f t="shared" si="54"/>
        <v>0</v>
      </c>
      <c r="M349" s="17">
        <f t="shared" si="50"/>
        <v>0</v>
      </c>
      <c r="N349" s="33">
        <f t="shared" si="51"/>
        <v>0</v>
      </c>
      <c r="O349" s="17">
        <f t="shared" si="52"/>
        <v>0</v>
      </c>
      <c r="AF349"/>
      <c r="AG349"/>
    </row>
    <row r="350" spans="2:33" x14ac:dyDescent="0.2">
      <c r="B350" s="15"/>
      <c r="D350" s="60"/>
      <c r="E350" s="61"/>
      <c r="F350" s="60">
        <f t="shared" si="47"/>
        <v>0</v>
      </c>
      <c r="G350" s="62">
        <f t="shared" si="48"/>
        <v>0</v>
      </c>
      <c r="H350" s="62">
        <f t="shared" si="53"/>
        <v>0</v>
      </c>
      <c r="I350" s="62">
        <f>IF(AND(OR(AND(OR(B350="ICE",AND(B350="nzev",D350&gt;2035)),D350&gt;0),B350="ZEV",AND(B350="nzev",D350&lt;=2035)),E350&lt;&gt;BL),VLOOKUP(E350,Selection!$C$2:$D$11,2,FALSE),0)</f>
        <v>0</v>
      </c>
      <c r="K350" s="18">
        <f t="shared" si="49"/>
        <v>0</v>
      </c>
      <c r="L350" s="34">
        <f t="shared" si="54"/>
        <v>0</v>
      </c>
      <c r="M350" s="17">
        <f t="shared" si="50"/>
        <v>0</v>
      </c>
      <c r="N350" s="33">
        <f t="shared" si="51"/>
        <v>0</v>
      </c>
      <c r="O350" s="17">
        <f t="shared" si="52"/>
        <v>0</v>
      </c>
      <c r="AE350" s="18"/>
      <c r="AG350"/>
    </row>
    <row r="351" spans="2:33" x14ac:dyDescent="0.2">
      <c r="B351" s="15"/>
      <c r="D351" s="60"/>
      <c r="E351" s="61"/>
      <c r="F351" s="60">
        <f t="shared" si="47"/>
        <v>0</v>
      </c>
      <c r="G351" s="62">
        <f t="shared" si="48"/>
        <v>0</v>
      </c>
      <c r="H351" s="62">
        <f t="shared" si="53"/>
        <v>0</v>
      </c>
      <c r="I351" s="62">
        <f>IF(AND(OR(AND(OR(B351="ICE",AND(B351="nzev",D351&gt;2035)),D351&gt;0),B351="ZEV",AND(B351="nzev",D351&lt;=2035)),E351&lt;&gt;BL),VLOOKUP(E351,Selection!$C$2:$D$11,2,FALSE),0)</f>
        <v>0</v>
      </c>
      <c r="K351" s="18">
        <f t="shared" si="49"/>
        <v>0</v>
      </c>
      <c r="L351" s="34">
        <f t="shared" si="54"/>
        <v>0</v>
      </c>
      <c r="M351" s="17">
        <f t="shared" si="50"/>
        <v>0</v>
      </c>
      <c r="N351" s="33">
        <f t="shared" si="51"/>
        <v>0</v>
      </c>
      <c r="O351" s="17">
        <f t="shared" si="52"/>
        <v>0</v>
      </c>
      <c r="AF351"/>
      <c r="AG351"/>
    </row>
    <row r="352" spans="2:33" x14ac:dyDescent="0.2">
      <c r="B352" s="15"/>
      <c r="D352" s="60"/>
      <c r="E352" s="61"/>
      <c r="F352" s="60">
        <f t="shared" si="47"/>
        <v>0</v>
      </c>
      <c r="G352" s="62">
        <f t="shared" si="48"/>
        <v>0</v>
      </c>
      <c r="H352" s="62">
        <f t="shared" si="53"/>
        <v>0</v>
      </c>
      <c r="I352" s="62">
        <f>IF(AND(OR(AND(OR(B352="ICE",AND(B352="nzev",D352&gt;2035)),D352&gt;0),B352="ZEV",AND(B352="nzev",D352&lt;=2035)),E352&lt;&gt;BL),VLOOKUP(E352,Selection!$C$2:$D$11,2,FALSE),0)</f>
        <v>0</v>
      </c>
      <c r="K352" s="18">
        <f t="shared" si="49"/>
        <v>0</v>
      </c>
      <c r="L352" s="34">
        <f t="shared" si="54"/>
        <v>0</v>
      </c>
      <c r="M352" s="17">
        <f t="shared" si="50"/>
        <v>0</v>
      </c>
      <c r="N352" s="33">
        <f t="shared" si="51"/>
        <v>0</v>
      </c>
      <c r="O352" s="17">
        <f t="shared" si="52"/>
        <v>0</v>
      </c>
      <c r="AF352"/>
      <c r="AG352"/>
    </row>
    <row r="353" spans="2:33" x14ac:dyDescent="0.2">
      <c r="B353" s="15"/>
      <c r="D353" s="60"/>
      <c r="E353" s="61"/>
      <c r="F353" s="60">
        <f t="shared" si="47"/>
        <v>0</v>
      </c>
      <c r="G353" s="62">
        <f t="shared" si="48"/>
        <v>0</v>
      </c>
      <c r="H353" s="62">
        <f t="shared" si="53"/>
        <v>0</v>
      </c>
      <c r="I353" s="62">
        <f>IF(AND(OR(AND(OR(B353="ICE",AND(B353="nzev",D353&gt;2035)),D353&gt;0),B353="ZEV",AND(B353="nzev",D353&lt;=2035)),E353&lt;&gt;BL),VLOOKUP(E353,Selection!$C$2:$D$11,2,FALSE),0)</f>
        <v>0</v>
      </c>
      <c r="K353" s="18">
        <f t="shared" si="49"/>
        <v>0</v>
      </c>
      <c r="L353" s="34">
        <f t="shared" si="54"/>
        <v>0</v>
      </c>
      <c r="M353" s="17">
        <f t="shared" si="50"/>
        <v>0</v>
      </c>
      <c r="N353" s="33">
        <f t="shared" si="51"/>
        <v>0</v>
      </c>
      <c r="O353" s="17">
        <f t="shared" si="52"/>
        <v>0</v>
      </c>
      <c r="AE353" s="18"/>
      <c r="AG353"/>
    </row>
    <row r="354" spans="2:33" x14ac:dyDescent="0.2">
      <c r="B354" s="15"/>
      <c r="D354" s="60"/>
      <c r="E354" s="61"/>
      <c r="F354" s="60">
        <f t="shared" si="47"/>
        <v>0</v>
      </c>
      <c r="G354" s="62">
        <f t="shared" si="48"/>
        <v>0</v>
      </c>
      <c r="H354" s="62">
        <f t="shared" si="53"/>
        <v>0</v>
      </c>
      <c r="I354" s="62">
        <f>IF(AND(OR(AND(OR(B354="ICE",AND(B354="nzev",D354&gt;2035)),D354&gt;0),B354="ZEV",AND(B354="nzev",D354&lt;=2035)),E354&lt;&gt;BL),VLOOKUP(E354,Selection!$C$2:$D$11,2,FALSE),0)</f>
        <v>0</v>
      </c>
      <c r="K354" s="18">
        <f t="shared" si="49"/>
        <v>0</v>
      </c>
      <c r="L354" s="34">
        <f t="shared" si="54"/>
        <v>0</v>
      </c>
      <c r="M354" s="17">
        <f t="shared" si="50"/>
        <v>0</v>
      </c>
      <c r="N354" s="33">
        <f t="shared" si="51"/>
        <v>0</v>
      </c>
      <c r="O354" s="17">
        <f t="shared" si="52"/>
        <v>0</v>
      </c>
      <c r="AF354"/>
      <c r="AG354"/>
    </row>
    <row r="355" spans="2:33" x14ac:dyDescent="0.2">
      <c r="B355" s="15"/>
      <c r="D355" s="60"/>
      <c r="E355" s="61"/>
      <c r="F355" s="60">
        <f t="shared" si="47"/>
        <v>0</v>
      </c>
      <c r="G355" s="62">
        <f t="shared" si="48"/>
        <v>0</v>
      </c>
      <c r="H355" s="62">
        <f t="shared" si="53"/>
        <v>0</v>
      </c>
      <c r="I355" s="62">
        <f>IF(AND(OR(AND(OR(B355="ICE",AND(B355="nzev",D355&gt;2035)),D355&gt;0),B355="ZEV",AND(B355="nzev",D355&lt;=2035)),E355&lt;&gt;BL),VLOOKUP(E355,Selection!$C$2:$D$11,2,FALSE),0)</f>
        <v>0</v>
      </c>
      <c r="K355" s="18">
        <f t="shared" si="49"/>
        <v>0</v>
      </c>
      <c r="L355" s="34">
        <f t="shared" si="54"/>
        <v>0</v>
      </c>
      <c r="M355" s="17">
        <f t="shared" si="50"/>
        <v>0</v>
      </c>
      <c r="N355" s="33">
        <f t="shared" si="51"/>
        <v>0</v>
      </c>
      <c r="O355" s="17">
        <f t="shared" si="52"/>
        <v>0</v>
      </c>
      <c r="AE355" s="18"/>
      <c r="AG355"/>
    </row>
    <row r="356" spans="2:33" x14ac:dyDescent="0.2">
      <c r="B356" s="15"/>
      <c r="D356" s="60"/>
      <c r="E356" s="61"/>
      <c r="F356" s="60">
        <f t="shared" si="47"/>
        <v>0</v>
      </c>
      <c r="G356" s="62">
        <f t="shared" si="48"/>
        <v>0</v>
      </c>
      <c r="H356" s="62">
        <f t="shared" si="53"/>
        <v>0</v>
      </c>
      <c r="I356" s="62">
        <f>IF(AND(OR(AND(OR(B356="ICE",AND(B356="nzev",D356&gt;2035)),D356&gt;0),B356="ZEV",AND(B356="nzev",D356&lt;=2035)),E356&lt;&gt;BL),VLOOKUP(E356,Selection!$C$2:$D$11,2,FALSE),0)</f>
        <v>0</v>
      </c>
      <c r="K356" s="18">
        <f t="shared" si="49"/>
        <v>0</v>
      </c>
      <c r="L356" s="34">
        <f t="shared" si="54"/>
        <v>0</v>
      </c>
      <c r="M356" s="17">
        <f t="shared" si="50"/>
        <v>0</v>
      </c>
      <c r="N356" s="33">
        <f t="shared" si="51"/>
        <v>0</v>
      </c>
      <c r="O356" s="17">
        <f t="shared" si="52"/>
        <v>0</v>
      </c>
      <c r="AF356"/>
      <c r="AG356"/>
    </row>
    <row r="357" spans="2:33" x14ac:dyDescent="0.2">
      <c r="B357" s="15"/>
      <c r="D357" s="60"/>
      <c r="E357" s="61"/>
      <c r="F357" s="60">
        <f t="shared" si="47"/>
        <v>0</v>
      </c>
      <c r="G357" s="62">
        <f t="shared" si="48"/>
        <v>0</v>
      </c>
      <c r="H357" s="62">
        <f t="shared" si="53"/>
        <v>0</v>
      </c>
      <c r="I357" s="62">
        <f>IF(AND(OR(AND(OR(B357="ICE",AND(B357="nzev",D357&gt;2035)),D357&gt;0),B357="ZEV",AND(B357="nzev",D357&lt;=2035)),E357&lt;&gt;BL),VLOOKUP(E357,Selection!$C$2:$D$11,2,FALSE),0)</f>
        <v>0</v>
      </c>
      <c r="K357" s="18">
        <f t="shared" si="49"/>
        <v>0</v>
      </c>
      <c r="L357" s="34">
        <f t="shared" si="54"/>
        <v>0</v>
      </c>
      <c r="M357" s="17">
        <f t="shared" si="50"/>
        <v>0</v>
      </c>
      <c r="N357" s="33">
        <f t="shared" si="51"/>
        <v>0</v>
      </c>
      <c r="O357" s="17">
        <f t="shared" si="52"/>
        <v>0</v>
      </c>
      <c r="AE357" s="18"/>
      <c r="AG357"/>
    </row>
    <row r="358" spans="2:33" x14ac:dyDescent="0.2">
      <c r="B358" s="15"/>
      <c r="D358" s="60"/>
      <c r="E358" s="61"/>
      <c r="F358" s="60">
        <f t="shared" si="47"/>
        <v>0</v>
      </c>
      <c r="G358" s="62">
        <f t="shared" si="48"/>
        <v>0</v>
      </c>
      <c r="H358" s="62">
        <f t="shared" si="53"/>
        <v>0</v>
      </c>
      <c r="I358" s="62">
        <f>IF(AND(OR(AND(OR(B358="ICE",AND(B358="nzev",D358&gt;2035)),D358&gt;0),B358="ZEV",AND(B358="nzev",D358&lt;=2035)),E358&lt;&gt;BL),VLOOKUP(E358,Selection!$C$2:$D$11,2,FALSE),0)</f>
        <v>0</v>
      </c>
      <c r="K358" s="18">
        <f t="shared" si="49"/>
        <v>0</v>
      </c>
      <c r="L358" s="34">
        <f t="shared" si="54"/>
        <v>0</v>
      </c>
      <c r="M358" s="17">
        <f t="shared" si="50"/>
        <v>0</v>
      </c>
      <c r="N358" s="33">
        <f t="shared" si="51"/>
        <v>0</v>
      </c>
      <c r="O358" s="17">
        <f t="shared" si="52"/>
        <v>0</v>
      </c>
      <c r="AF358"/>
      <c r="AG358"/>
    </row>
    <row r="359" spans="2:33" x14ac:dyDescent="0.2">
      <c r="B359" s="15"/>
      <c r="D359" s="60"/>
      <c r="E359" s="61"/>
      <c r="F359" s="60">
        <f t="shared" si="47"/>
        <v>0</v>
      </c>
      <c r="G359" s="62">
        <f t="shared" si="48"/>
        <v>0</v>
      </c>
      <c r="H359" s="62">
        <f t="shared" si="53"/>
        <v>0</v>
      </c>
      <c r="I359" s="62">
        <f>IF(AND(OR(AND(OR(B359="ICE",AND(B359="nzev",D359&gt;2035)),D359&gt;0),B359="ZEV",AND(B359="nzev",D359&lt;=2035)),E359&lt;&gt;BL),VLOOKUP(E359,Selection!$C$2:$D$11,2,FALSE),0)</f>
        <v>0</v>
      </c>
      <c r="K359" s="18">
        <f t="shared" si="49"/>
        <v>0</v>
      </c>
      <c r="L359" s="34">
        <f t="shared" si="54"/>
        <v>0</v>
      </c>
      <c r="M359" s="17">
        <f t="shared" si="50"/>
        <v>0</v>
      </c>
      <c r="N359" s="33">
        <f t="shared" si="51"/>
        <v>0</v>
      </c>
      <c r="O359" s="17">
        <f t="shared" si="52"/>
        <v>0</v>
      </c>
      <c r="AF359"/>
      <c r="AG359"/>
    </row>
    <row r="360" spans="2:33" x14ac:dyDescent="0.2">
      <c r="B360" s="15"/>
      <c r="D360" s="60"/>
      <c r="E360" s="61"/>
      <c r="F360" s="60">
        <f t="shared" si="47"/>
        <v>0</v>
      </c>
      <c r="G360" s="62">
        <f t="shared" si="48"/>
        <v>0</v>
      </c>
      <c r="H360" s="62">
        <f t="shared" si="53"/>
        <v>0</v>
      </c>
      <c r="I360" s="62">
        <f>IF(AND(OR(AND(OR(B360="ICE",AND(B360="nzev",D360&gt;2035)),D360&gt;0),B360="ZEV",AND(B360="nzev",D360&lt;=2035)),E360&lt;&gt;BL),VLOOKUP(E360,Selection!$C$2:$D$11,2,FALSE),0)</f>
        <v>0</v>
      </c>
      <c r="K360" s="18">
        <f t="shared" si="49"/>
        <v>0</v>
      </c>
      <c r="L360" s="34">
        <f t="shared" si="54"/>
        <v>0</v>
      </c>
      <c r="M360" s="17">
        <f t="shared" si="50"/>
        <v>0</v>
      </c>
      <c r="N360" s="33">
        <f t="shared" si="51"/>
        <v>0</v>
      </c>
      <c r="O360" s="17">
        <f t="shared" si="52"/>
        <v>0</v>
      </c>
      <c r="AF360"/>
      <c r="AG360"/>
    </row>
    <row r="361" spans="2:33" x14ac:dyDescent="0.2">
      <c r="B361" s="15"/>
      <c r="D361" s="60"/>
      <c r="E361" s="61"/>
      <c r="F361" s="60">
        <f t="shared" si="47"/>
        <v>0</v>
      </c>
      <c r="G361" s="62">
        <f t="shared" si="48"/>
        <v>0</v>
      </c>
      <c r="H361" s="62">
        <f t="shared" si="53"/>
        <v>0</v>
      </c>
      <c r="I361" s="62">
        <f>IF(AND(OR(AND(OR(B361="ICE",AND(B361="nzev",D361&gt;2035)),D361&gt;0),B361="ZEV",AND(B361="nzev",D361&lt;=2035)),E361&lt;&gt;BL),VLOOKUP(E361,Selection!$C$2:$D$11,2,FALSE),0)</f>
        <v>0</v>
      </c>
      <c r="K361" s="18">
        <f t="shared" si="49"/>
        <v>0</v>
      </c>
      <c r="L361" s="34">
        <f t="shared" si="54"/>
        <v>0</v>
      </c>
      <c r="M361" s="17">
        <f t="shared" si="50"/>
        <v>0</v>
      </c>
      <c r="N361" s="33">
        <f t="shared" si="51"/>
        <v>0</v>
      </c>
      <c r="O361" s="17">
        <f t="shared" si="52"/>
        <v>0</v>
      </c>
      <c r="AF361"/>
      <c r="AG361"/>
    </row>
    <row r="362" spans="2:33" x14ac:dyDescent="0.2">
      <c r="B362" s="15"/>
      <c r="D362" s="60"/>
      <c r="E362" s="61"/>
      <c r="F362" s="60">
        <f t="shared" si="47"/>
        <v>0</v>
      </c>
      <c r="G362" s="62">
        <f t="shared" si="48"/>
        <v>0</v>
      </c>
      <c r="H362" s="62">
        <f t="shared" si="53"/>
        <v>0</v>
      </c>
      <c r="I362" s="62">
        <f>IF(AND(OR(AND(OR(B362="ICE",AND(B362="nzev",D362&gt;2035)),D362&gt;0),B362="ZEV",AND(B362="nzev",D362&lt;=2035)),E362&lt;&gt;BL),VLOOKUP(E362,Selection!$C$2:$D$11,2,FALSE),0)</f>
        <v>0</v>
      </c>
      <c r="K362" s="18">
        <f t="shared" si="49"/>
        <v>0</v>
      </c>
      <c r="L362" s="34">
        <f t="shared" si="54"/>
        <v>0</v>
      </c>
      <c r="M362" s="17">
        <f t="shared" si="50"/>
        <v>0</v>
      </c>
      <c r="N362" s="33">
        <f t="shared" si="51"/>
        <v>0</v>
      </c>
      <c r="O362" s="17">
        <f t="shared" si="52"/>
        <v>0</v>
      </c>
      <c r="AF362"/>
      <c r="AG362"/>
    </row>
    <row r="363" spans="2:33" x14ac:dyDescent="0.2">
      <c r="B363" s="15"/>
      <c r="D363" s="60"/>
      <c r="E363" s="61"/>
      <c r="F363" s="60">
        <f t="shared" si="47"/>
        <v>0</v>
      </c>
      <c r="G363" s="62">
        <f t="shared" si="48"/>
        <v>0</v>
      </c>
      <c r="H363" s="62">
        <f t="shared" si="53"/>
        <v>0</v>
      </c>
      <c r="I363" s="62">
        <f>IF(AND(OR(AND(OR(B363="ICE",AND(B363="nzev",D363&gt;2035)),D363&gt;0),B363="ZEV",AND(B363="nzev",D363&lt;=2035)),E363&lt;&gt;BL),VLOOKUP(E363,Selection!$C$2:$D$11,2,FALSE),0)</f>
        <v>0</v>
      </c>
      <c r="K363" s="18">
        <f t="shared" si="49"/>
        <v>0</v>
      </c>
      <c r="L363" s="34">
        <f t="shared" si="54"/>
        <v>0</v>
      </c>
      <c r="M363" s="17">
        <f t="shared" si="50"/>
        <v>0</v>
      </c>
      <c r="N363" s="33">
        <f t="shared" si="51"/>
        <v>0</v>
      </c>
      <c r="O363" s="17">
        <f t="shared" si="52"/>
        <v>0</v>
      </c>
      <c r="AF363"/>
      <c r="AG363"/>
    </row>
    <row r="364" spans="2:33" x14ac:dyDescent="0.2">
      <c r="B364" s="15"/>
      <c r="D364" s="60"/>
      <c r="E364" s="61"/>
      <c r="F364" s="60">
        <f t="shared" si="47"/>
        <v>0</v>
      </c>
      <c r="G364" s="62">
        <f t="shared" si="48"/>
        <v>0</v>
      </c>
      <c r="H364" s="62">
        <f t="shared" si="53"/>
        <v>0</v>
      </c>
      <c r="I364" s="62">
        <f>IF(AND(OR(AND(OR(B364="ICE",AND(B364="nzev",D364&gt;2035)),D364&gt;0),B364="ZEV",AND(B364="nzev",D364&lt;=2035)),E364&lt;&gt;BL),VLOOKUP(E364,Selection!$C$2:$D$11,2,FALSE),0)</f>
        <v>0</v>
      </c>
      <c r="K364" s="18">
        <f t="shared" si="49"/>
        <v>0</v>
      </c>
      <c r="L364" s="34">
        <f t="shared" si="54"/>
        <v>0</v>
      </c>
      <c r="M364" s="17">
        <f t="shared" si="50"/>
        <v>0</v>
      </c>
      <c r="N364" s="33">
        <f t="shared" si="51"/>
        <v>0</v>
      </c>
      <c r="O364" s="17">
        <f t="shared" si="52"/>
        <v>0</v>
      </c>
      <c r="AF364"/>
      <c r="AG364"/>
    </row>
    <row r="365" spans="2:33" x14ac:dyDescent="0.2">
      <c r="B365" s="15"/>
      <c r="D365" s="60"/>
      <c r="E365" s="61"/>
      <c r="F365" s="60">
        <f t="shared" si="47"/>
        <v>0</v>
      </c>
      <c r="G365" s="62">
        <f t="shared" si="48"/>
        <v>0</v>
      </c>
      <c r="H365" s="62">
        <f t="shared" si="53"/>
        <v>0</v>
      </c>
      <c r="I365" s="62">
        <f>IF(AND(OR(AND(OR(B365="ICE",AND(B365="nzev",D365&gt;2035)),D365&gt;0),B365="ZEV",AND(B365="nzev",D365&lt;=2035)),E365&lt;&gt;BL),VLOOKUP(E365,Selection!$C$2:$D$11,2,FALSE),0)</f>
        <v>0</v>
      </c>
      <c r="K365" s="18">
        <f t="shared" si="49"/>
        <v>0</v>
      </c>
      <c r="L365" s="34">
        <f t="shared" si="54"/>
        <v>0</v>
      </c>
      <c r="M365" s="17">
        <f t="shared" si="50"/>
        <v>0</v>
      </c>
      <c r="N365" s="33">
        <f t="shared" si="51"/>
        <v>0</v>
      </c>
      <c r="O365" s="17">
        <f t="shared" si="52"/>
        <v>0</v>
      </c>
      <c r="AF365"/>
      <c r="AG365"/>
    </row>
    <row r="366" spans="2:33" x14ac:dyDescent="0.2">
      <c r="B366" s="15"/>
      <c r="D366" s="60"/>
      <c r="E366" s="61"/>
      <c r="F366" s="60">
        <f t="shared" si="47"/>
        <v>0</v>
      </c>
      <c r="G366" s="62">
        <f t="shared" si="48"/>
        <v>0</v>
      </c>
      <c r="H366" s="62">
        <f t="shared" si="53"/>
        <v>0</v>
      </c>
      <c r="I366" s="62">
        <f>IF(AND(OR(AND(OR(B366="ICE",AND(B366="nzev",D366&gt;2035)),D366&gt;0),B366="ZEV",AND(B366="nzev",D366&lt;=2035)),E366&lt;&gt;BL),VLOOKUP(E366,Selection!$C$2:$D$11,2,FALSE),0)</f>
        <v>0</v>
      </c>
      <c r="K366" s="18">
        <f t="shared" si="49"/>
        <v>0</v>
      </c>
      <c r="L366" s="34">
        <f t="shared" si="54"/>
        <v>0</v>
      </c>
      <c r="M366" s="17">
        <f t="shared" si="50"/>
        <v>0</v>
      </c>
      <c r="N366" s="33">
        <f t="shared" si="51"/>
        <v>0</v>
      </c>
      <c r="O366" s="17">
        <f t="shared" si="52"/>
        <v>0</v>
      </c>
      <c r="AF366"/>
      <c r="AG366"/>
    </row>
    <row r="367" spans="2:33" x14ac:dyDescent="0.2">
      <c r="B367" s="15"/>
      <c r="D367" s="60"/>
      <c r="E367" s="61"/>
      <c r="F367" s="60">
        <f t="shared" si="47"/>
        <v>0</v>
      </c>
      <c r="G367" s="62">
        <f t="shared" si="48"/>
        <v>0</v>
      </c>
      <c r="H367" s="62">
        <f t="shared" si="53"/>
        <v>0</v>
      </c>
      <c r="I367" s="62">
        <f>IF(AND(OR(AND(OR(B367="ICE",AND(B367="nzev",D367&gt;2035)),D367&gt;0),B367="ZEV",AND(B367="nzev",D367&lt;=2035)),E367&lt;&gt;BL),VLOOKUP(E367,Selection!$C$2:$D$11,2,FALSE),0)</f>
        <v>0</v>
      </c>
      <c r="K367" s="18">
        <f t="shared" si="49"/>
        <v>0</v>
      </c>
      <c r="L367" s="34">
        <f t="shared" si="54"/>
        <v>0</v>
      </c>
      <c r="M367" s="17">
        <f t="shared" si="50"/>
        <v>0</v>
      </c>
      <c r="N367" s="33">
        <f t="shared" si="51"/>
        <v>0</v>
      </c>
      <c r="O367" s="17">
        <f t="shared" si="52"/>
        <v>0</v>
      </c>
      <c r="AF367"/>
      <c r="AG367"/>
    </row>
    <row r="368" spans="2:33" x14ac:dyDescent="0.2">
      <c r="B368" s="15"/>
      <c r="D368" s="60"/>
      <c r="E368" s="61"/>
      <c r="F368" s="60">
        <f t="shared" si="47"/>
        <v>0</v>
      </c>
      <c r="G368" s="62">
        <f t="shared" si="48"/>
        <v>0</v>
      </c>
      <c r="H368" s="62">
        <f t="shared" si="53"/>
        <v>0</v>
      </c>
      <c r="I368" s="62">
        <f>IF(AND(OR(AND(OR(B368="ICE",AND(B368="nzev",D368&gt;2035)),D368&gt;0),B368="ZEV",AND(B368="nzev",D368&lt;=2035)),E368&lt;&gt;BL),VLOOKUP(E368,Selection!$C$2:$D$11,2,FALSE),0)</f>
        <v>0</v>
      </c>
      <c r="K368" s="18">
        <f t="shared" si="49"/>
        <v>0</v>
      </c>
      <c r="L368" s="34">
        <f t="shared" si="54"/>
        <v>0</v>
      </c>
      <c r="M368" s="17">
        <f t="shared" si="50"/>
        <v>0</v>
      </c>
      <c r="N368" s="33">
        <f t="shared" si="51"/>
        <v>0</v>
      </c>
      <c r="O368" s="17">
        <f t="shared" si="52"/>
        <v>0</v>
      </c>
      <c r="AF368"/>
      <c r="AG368"/>
    </row>
    <row r="369" spans="2:33" x14ac:dyDescent="0.2">
      <c r="B369" s="15"/>
      <c r="D369" s="60"/>
      <c r="E369" s="61"/>
      <c r="F369" s="60">
        <f t="shared" si="47"/>
        <v>0</v>
      </c>
      <c r="G369" s="62">
        <f t="shared" si="48"/>
        <v>0</v>
      </c>
      <c r="H369" s="62">
        <f t="shared" si="53"/>
        <v>0</v>
      </c>
      <c r="I369" s="62">
        <f>IF(AND(OR(AND(OR(B369="ICE",AND(B369="nzev",D369&gt;2035)),D369&gt;0),B369="ZEV",AND(B369="nzev",D369&lt;=2035)),E369&lt;&gt;BL),VLOOKUP(E369,Selection!$C$2:$D$11,2,FALSE),0)</f>
        <v>0</v>
      </c>
      <c r="K369" s="18">
        <f t="shared" si="49"/>
        <v>0</v>
      </c>
      <c r="L369" s="34">
        <f t="shared" si="54"/>
        <v>0</v>
      </c>
      <c r="M369" s="17">
        <f t="shared" si="50"/>
        <v>0</v>
      </c>
      <c r="N369" s="33">
        <f t="shared" si="51"/>
        <v>0</v>
      </c>
      <c r="O369" s="17">
        <f t="shared" si="52"/>
        <v>0</v>
      </c>
      <c r="AF369"/>
      <c r="AG369"/>
    </row>
    <row r="370" spans="2:33" x14ac:dyDescent="0.2">
      <c r="B370" s="15"/>
      <c r="D370" s="60"/>
      <c r="E370" s="61"/>
      <c r="F370" s="60">
        <f t="shared" si="47"/>
        <v>0</v>
      </c>
      <c r="G370" s="62">
        <f t="shared" si="48"/>
        <v>0</v>
      </c>
      <c r="H370" s="62">
        <f t="shared" si="53"/>
        <v>0</v>
      </c>
      <c r="I370" s="62">
        <f>IF(AND(OR(AND(OR(B370="ICE",AND(B370="nzev",D370&gt;2035)),D370&gt;0),B370="ZEV",AND(B370="nzev",D370&lt;=2035)),E370&lt;&gt;BL),VLOOKUP(E370,Selection!$C$2:$D$11,2,FALSE),0)</f>
        <v>0</v>
      </c>
      <c r="K370" s="18">
        <f t="shared" si="49"/>
        <v>0</v>
      </c>
      <c r="L370" s="34">
        <f t="shared" si="54"/>
        <v>0</v>
      </c>
      <c r="M370" s="17">
        <f t="shared" si="50"/>
        <v>0</v>
      </c>
      <c r="N370" s="33">
        <f t="shared" si="51"/>
        <v>0</v>
      </c>
      <c r="O370" s="17">
        <f t="shared" si="52"/>
        <v>0</v>
      </c>
      <c r="AF370"/>
      <c r="AG370"/>
    </row>
    <row r="371" spans="2:33" x14ac:dyDescent="0.2">
      <c r="B371" s="15"/>
      <c r="D371" s="60"/>
      <c r="E371" s="61"/>
      <c r="F371" s="60">
        <f t="shared" si="47"/>
        <v>0</v>
      </c>
      <c r="G371" s="62">
        <f t="shared" si="48"/>
        <v>0</v>
      </c>
      <c r="H371" s="62">
        <f t="shared" si="53"/>
        <v>0</v>
      </c>
      <c r="I371" s="62">
        <f>IF(AND(OR(AND(OR(B371="ICE",AND(B371="nzev",D371&gt;2035)),D371&gt;0),B371="ZEV",AND(B371="nzev",D371&lt;=2035)),E371&lt;&gt;BL),VLOOKUP(E371,Selection!$C$2:$D$11,2,FALSE),0)</f>
        <v>0</v>
      </c>
      <c r="K371" s="18">
        <f t="shared" si="49"/>
        <v>0</v>
      </c>
      <c r="L371" s="34">
        <f t="shared" si="54"/>
        <v>0</v>
      </c>
      <c r="M371" s="17">
        <f t="shared" si="50"/>
        <v>0</v>
      </c>
      <c r="N371" s="33">
        <f t="shared" si="51"/>
        <v>0</v>
      </c>
      <c r="O371" s="17">
        <f t="shared" si="52"/>
        <v>0</v>
      </c>
      <c r="AF371"/>
      <c r="AG371"/>
    </row>
    <row r="372" spans="2:33" x14ac:dyDescent="0.2">
      <c r="B372" s="15"/>
      <c r="D372" s="60"/>
      <c r="E372" s="61"/>
      <c r="F372" s="60">
        <f t="shared" si="47"/>
        <v>0</v>
      </c>
      <c r="G372" s="62">
        <f t="shared" si="48"/>
        <v>0</v>
      </c>
      <c r="H372" s="62">
        <f t="shared" si="53"/>
        <v>0</v>
      </c>
      <c r="I372" s="62">
        <f>IF(AND(OR(AND(OR(B372="ICE",AND(B372="nzev",D372&gt;2035)),D372&gt;0),B372="ZEV",AND(B372="nzev",D372&lt;=2035)),E372&lt;&gt;BL),VLOOKUP(E372,Selection!$C$2:$D$11,2,FALSE),0)</f>
        <v>0</v>
      </c>
      <c r="K372" s="18">
        <f t="shared" si="49"/>
        <v>0</v>
      </c>
      <c r="L372" s="34">
        <f t="shared" si="54"/>
        <v>0</v>
      </c>
      <c r="M372" s="17">
        <f t="shared" si="50"/>
        <v>0</v>
      </c>
      <c r="N372" s="33">
        <f t="shared" si="51"/>
        <v>0</v>
      </c>
      <c r="O372" s="17">
        <f t="shared" si="52"/>
        <v>0</v>
      </c>
      <c r="AF372"/>
      <c r="AG372"/>
    </row>
    <row r="373" spans="2:33" x14ac:dyDescent="0.2">
      <c r="B373" s="15"/>
      <c r="D373" s="60"/>
      <c r="E373" s="61"/>
      <c r="F373" s="60">
        <f t="shared" si="47"/>
        <v>0</v>
      </c>
      <c r="G373" s="62">
        <f t="shared" si="48"/>
        <v>0</v>
      </c>
      <c r="H373" s="62">
        <f t="shared" si="53"/>
        <v>0</v>
      </c>
      <c r="I373" s="62">
        <f>IF(AND(OR(AND(OR(B373="ICE",AND(B373="nzev",D373&gt;2035)),D373&gt;0),B373="ZEV",AND(B373="nzev",D373&lt;=2035)),E373&lt;&gt;BL),VLOOKUP(E373,Selection!$C$2:$D$11,2,FALSE),0)</f>
        <v>0</v>
      </c>
      <c r="K373" s="18">
        <f t="shared" si="49"/>
        <v>0</v>
      </c>
      <c r="L373" s="34">
        <f t="shared" si="54"/>
        <v>0</v>
      </c>
      <c r="M373" s="17">
        <f t="shared" si="50"/>
        <v>0</v>
      </c>
      <c r="N373" s="33">
        <f t="shared" si="51"/>
        <v>0</v>
      </c>
      <c r="O373" s="17">
        <f t="shared" si="52"/>
        <v>0</v>
      </c>
      <c r="AF373"/>
      <c r="AG373"/>
    </row>
    <row r="374" spans="2:33" x14ac:dyDescent="0.2">
      <c r="B374" s="15"/>
      <c r="D374" s="60"/>
      <c r="E374" s="61"/>
      <c r="F374" s="60">
        <f t="shared" si="47"/>
        <v>0</v>
      </c>
      <c r="G374" s="62">
        <f t="shared" si="48"/>
        <v>0</v>
      </c>
      <c r="H374" s="62">
        <f t="shared" si="53"/>
        <v>0</v>
      </c>
      <c r="I374" s="62">
        <f>IF(AND(OR(AND(OR(B374="ICE",AND(B374="nzev",D374&gt;2035)),D374&gt;0),B374="ZEV",AND(B374="nzev",D374&lt;=2035)),E374&lt;&gt;BL),VLOOKUP(E374,Selection!$C$2:$D$11,2,FALSE),0)</f>
        <v>0</v>
      </c>
      <c r="K374" s="18">
        <f t="shared" si="49"/>
        <v>0</v>
      </c>
      <c r="L374" s="34">
        <f t="shared" si="54"/>
        <v>0</v>
      </c>
      <c r="M374" s="17">
        <f t="shared" si="50"/>
        <v>0</v>
      </c>
      <c r="N374" s="33">
        <f t="shared" si="51"/>
        <v>0</v>
      </c>
      <c r="O374" s="17">
        <f t="shared" si="52"/>
        <v>0</v>
      </c>
      <c r="AF374"/>
      <c r="AG374"/>
    </row>
    <row r="375" spans="2:33" x14ac:dyDescent="0.2">
      <c r="B375" s="15"/>
      <c r="D375" s="60"/>
      <c r="E375" s="61"/>
      <c r="F375" s="60">
        <f t="shared" si="47"/>
        <v>0</v>
      </c>
      <c r="G375" s="62">
        <f t="shared" si="48"/>
        <v>0</v>
      </c>
      <c r="H375" s="62">
        <f t="shared" si="53"/>
        <v>0</v>
      </c>
      <c r="I375" s="62">
        <f>IF(AND(OR(AND(OR(B375="ICE",AND(B375="nzev",D375&gt;2035)),D375&gt;0),B375="ZEV",AND(B375="nzev",D375&lt;=2035)),E375&lt;&gt;BL),VLOOKUP(E375,Selection!$C$2:$D$11,2,FALSE),0)</f>
        <v>0</v>
      </c>
      <c r="K375" s="18">
        <f t="shared" si="49"/>
        <v>0</v>
      </c>
      <c r="L375" s="34">
        <f t="shared" si="54"/>
        <v>0</v>
      </c>
      <c r="M375" s="17">
        <f t="shared" si="50"/>
        <v>0</v>
      </c>
      <c r="N375" s="33">
        <f t="shared" si="51"/>
        <v>0</v>
      </c>
      <c r="O375" s="17">
        <f t="shared" si="52"/>
        <v>0</v>
      </c>
      <c r="AF375"/>
      <c r="AG375"/>
    </row>
    <row r="376" spans="2:33" x14ac:dyDescent="0.2">
      <c r="B376" s="15"/>
      <c r="D376" s="60"/>
      <c r="E376" s="61"/>
      <c r="F376" s="60">
        <f t="shared" si="47"/>
        <v>0</v>
      </c>
      <c r="G376" s="62">
        <f t="shared" si="48"/>
        <v>0</v>
      </c>
      <c r="H376" s="62">
        <f t="shared" si="53"/>
        <v>0</v>
      </c>
      <c r="I376" s="62">
        <f>IF(AND(OR(AND(OR(B376="ICE",AND(B376="nzev",D376&gt;2035)),D376&gt;0),B376="ZEV",AND(B376="nzev",D376&lt;=2035)),E376&lt;&gt;BL),VLOOKUP(E376,Selection!$C$2:$D$11,2,FALSE),0)</f>
        <v>0</v>
      </c>
      <c r="K376" s="18">
        <f t="shared" si="49"/>
        <v>0</v>
      </c>
      <c r="L376" s="34">
        <f t="shared" si="54"/>
        <v>0</v>
      </c>
      <c r="M376" s="17">
        <f t="shared" si="50"/>
        <v>0</v>
      </c>
      <c r="N376" s="33">
        <f t="shared" si="51"/>
        <v>0</v>
      </c>
      <c r="O376" s="17">
        <f t="shared" si="52"/>
        <v>0</v>
      </c>
      <c r="AF376"/>
      <c r="AG376"/>
    </row>
    <row r="377" spans="2:33" x14ac:dyDescent="0.2">
      <c r="B377" s="15"/>
      <c r="D377" s="60"/>
      <c r="E377" s="61"/>
      <c r="F377" s="60">
        <f t="shared" si="47"/>
        <v>0</v>
      </c>
      <c r="G377" s="62">
        <f t="shared" si="48"/>
        <v>0</v>
      </c>
      <c r="H377" s="62">
        <f t="shared" si="53"/>
        <v>0</v>
      </c>
      <c r="I377" s="62">
        <f>IF(AND(OR(AND(OR(B377="ICE",AND(B377="nzev",D377&gt;2035)),D377&gt;0),B377="ZEV",AND(B377="nzev",D377&lt;=2035)),E377&lt;&gt;BL),VLOOKUP(E377,Selection!$C$2:$D$11,2,FALSE),0)</f>
        <v>0</v>
      </c>
      <c r="K377" s="18">
        <f t="shared" si="49"/>
        <v>0</v>
      </c>
      <c r="L377" s="34">
        <f t="shared" si="54"/>
        <v>0</v>
      </c>
      <c r="M377" s="17">
        <f t="shared" si="50"/>
        <v>0</v>
      </c>
      <c r="N377" s="33">
        <f t="shared" si="51"/>
        <v>0</v>
      </c>
      <c r="O377" s="17">
        <f t="shared" si="52"/>
        <v>0</v>
      </c>
      <c r="AF377"/>
      <c r="AG377"/>
    </row>
    <row r="378" spans="2:33" x14ac:dyDescent="0.2">
      <c r="B378" s="15"/>
      <c r="D378" s="60"/>
      <c r="E378" s="61"/>
      <c r="F378" s="60">
        <f t="shared" si="47"/>
        <v>0</v>
      </c>
      <c r="G378" s="62">
        <f t="shared" si="48"/>
        <v>0</v>
      </c>
      <c r="H378" s="62">
        <f t="shared" si="53"/>
        <v>0</v>
      </c>
      <c r="I378" s="62">
        <f>IF(AND(OR(AND(OR(B378="ICE",AND(B378="nzev",D378&gt;2035)),D378&gt;0),B378="ZEV",AND(B378="nzev",D378&lt;=2035)),E378&lt;&gt;BL),VLOOKUP(E378,Selection!$C$2:$D$11,2,FALSE),0)</f>
        <v>0</v>
      </c>
      <c r="K378" s="18">
        <f t="shared" si="49"/>
        <v>0</v>
      </c>
      <c r="L378" s="34">
        <f t="shared" si="54"/>
        <v>0</v>
      </c>
      <c r="M378" s="17">
        <f t="shared" si="50"/>
        <v>0</v>
      </c>
      <c r="N378" s="33">
        <f t="shared" si="51"/>
        <v>0</v>
      </c>
      <c r="O378" s="17">
        <f t="shared" si="52"/>
        <v>0</v>
      </c>
      <c r="AF378"/>
      <c r="AG378"/>
    </row>
    <row r="379" spans="2:33" x14ac:dyDescent="0.2">
      <c r="B379" s="15"/>
      <c r="D379" s="60"/>
      <c r="E379" s="61"/>
      <c r="F379" s="60">
        <f t="shared" si="47"/>
        <v>0</v>
      </c>
      <c r="G379" s="62">
        <f t="shared" si="48"/>
        <v>0</v>
      </c>
      <c r="H379" s="62">
        <f t="shared" si="53"/>
        <v>0</v>
      </c>
      <c r="I379" s="62">
        <f>IF(AND(OR(AND(OR(B379="ICE",AND(B379="nzev",D379&gt;2035)),D379&gt;0),B379="ZEV",AND(B379="nzev",D379&lt;=2035)),E379&lt;&gt;BL),VLOOKUP(E379,Selection!$C$2:$D$11,2,FALSE),0)</f>
        <v>0</v>
      </c>
      <c r="K379" s="18">
        <f t="shared" si="49"/>
        <v>0</v>
      </c>
      <c r="L379" s="34">
        <f t="shared" si="54"/>
        <v>0</v>
      </c>
      <c r="M379" s="17">
        <f t="shared" si="50"/>
        <v>0</v>
      </c>
      <c r="N379" s="33">
        <f t="shared" si="51"/>
        <v>0</v>
      </c>
      <c r="O379" s="17">
        <f t="shared" si="52"/>
        <v>0</v>
      </c>
      <c r="AF379"/>
      <c r="AG379"/>
    </row>
    <row r="380" spans="2:33" x14ac:dyDescent="0.2">
      <c r="B380" s="15"/>
      <c r="D380" s="60"/>
      <c r="E380" s="61"/>
      <c r="F380" s="60">
        <f t="shared" si="47"/>
        <v>0</v>
      </c>
      <c r="G380" s="62">
        <f t="shared" si="48"/>
        <v>0</v>
      </c>
      <c r="H380" s="62">
        <f t="shared" si="53"/>
        <v>0</v>
      </c>
      <c r="I380" s="62">
        <f>IF(AND(OR(AND(OR(B380="ICE",AND(B380="nzev",D380&gt;2035)),D380&gt;0),B380="ZEV",AND(B380="nzev",D380&lt;=2035)),E380&lt;&gt;BL),VLOOKUP(E380,Selection!$C$2:$D$11,2,FALSE),0)</f>
        <v>0</v>
      </c>
      <c r="K380" s="18">
        <f t="shared" si="49"/>
        <v>0</v>
      </c>
      <c r="L380" s="34">
        <f t="shared" si="54"/>
        <v>0</v>
      </c>
      <c r="M380" s="17">
        <f t="shared" si="50"/>
        <v>0</v>
      </c>
      <c r="N380" s="33">
        <f t="shared" si="51"/>
        <v>0</v>
      </c>
      <c r="O380" s="17">
        <f t="shared" si="52"/>
        <v>0</v>
      </c>
      <c r="AF380"/>
      <c r="AG380"/>
    </row>
    <row r="381" spans="2:33" x14ac:dyDescent="0.2">
      <c r="B381" s="15"/>
      <c r="D381" s="60"/>
      <c r="E381" s="61"/>
      <c r="F381" s="60">
        <f t="shared" si="47"/>
        <v>0</v>
      </c>
      <c r="G381" s="62">
        <f t="shared" si="48"/>
        <v>0</v>
      </c>
      <c r="H381" s="62">
        <f t="shared" si="53"/>
        <v>0</v>
      </c>
      <c r="I381" s="62">
        <f>IF(AND(OR(AND(OR(B381="ICE",AND(B381="nzev",D381&gt;2035)),D381&gt;0),B381="ZEV",AND(B381="nzev",D381&lt;=2035)),E381&lt;&gt;BL),VLOOKUP(E381,Selection!$C$2:$D$11,2,FALSE),0)</f>
        <v>0</v>
      </c>
      <c r="K381" s="18">
        <f t="shared" si="49"/>
        <v>0</v>
      </c>
      <c r="L381" s="34">
        <f t="shared" si="54"/>
        <v>0</v>
      </c>
      <c r="M381" s="17">
        <f t="shared" si="50"/>
        <v>0</v>
      </c>
      <c r="N381" s="33">
        <f t="shared" si="51"/>
        <v>0</v>
      </c>
      <c r="O381" s="17">
        <f t="shared" si="52"/>
        <v>0</v>
      </c>
      <c r="AF381"/>
      <c r="AG381"/>
    </row>
    <row r="382" spans="2:33" x14ac:dyDescent="0.2">
      <c r="B382" s="15"/>
      <c r="D382" s="60"/>
      <c r="E382" s="61"/>
      <c r="F382" s="60">
        <f t="shared" si="47"/>
        <v>0</v>
      </c>
      <c r="G382" s="62">
        <f t="shared" si="48"/>
        <v>0</v>
      </c>
      <c r="H382" s="62">
        <f t="shared" si="53"/>
        <v>0</v>
      </c>
      <c r="I382" s="62">
        <f>IF(AND(OR(AND(OR(B382="ICE",AND(B382="nzev",D382&gt;2035)),D382&gt;0),B382="ZEV",AND(B382="nzev",D382&lt;=2035)),E382&lt;&gt;BL),VLOOKUP(E382,Selection!$C$2:$D$11,2,FALSE),0)</f>
        <v>0</v>
      </c>
      <c r="K382" s="18">
        <f t="shared" si="49"/>
        <v>0</v>
      </c>
      <c r="L382" s="34">
        <f t="shared" si="54"/>
        <v>0</v>
      </c>
      <c r="M382" s="17">
        <f t="shared" si="50"/>
        <v>0</v>
      </c>
      <c r="N382" s="33">
        <f t="shared" si="51"/>
        <v>0</v>
      </c>
      <c r="O382" s="17">
        <f t="shared" si="52"/>
        <v>0</v>
      </c>
      <c r="AE382" s="18"/>
      <c r="AG382"/>
    </row>
    <row r="383" spans="2:33" x14ac:dyDescent="0.2">
      <c r="B383" s="15"/>
      <c r="D383" s="60"/>
      <c r="E383" s="61"/>
      <c r="F383" s="60">
        <f t="shared" si="47"/>
        <v>0</v>
      </c>
      <c r="G383" s="62">
        <f t="shared" si="48"/>
        <v>0</v>
      </c>
      <c r="H383" s="62">
        <f t="shared" si="53"/>
        <v>0</v>
      </c>
      <c r="I383" s="62">
        <f>IF(AND(OR(AND(OR(B383="ICE",AND(B383="nzev",D383&gt;2035)),D383&gt;0),B383="ZEV",AND(B383="nzev",D383&lt;=2035)),E383&lt;&gt;BL),VLOOKUP(E383,Selection!$C$2:$D$11,2,FALSE),0)</f>
        <v>0</v>
      </c>
      <c r="K383" s="18">
        <f t="shared" si="49"/>
        <v>0</v>
      </c>
      <c r="L383" s="34">
        <f t="shared" si="54"/>
        <v>0</v>
      </c>
      <c r="M383" s="17">
        <f t="shared" si="50"/>
        <v>0</v>
      </c>
      <c r="N383" s="33">
        <f t="shared" si="51"/>
        <v>0</v>
      </c>
      <c r="O383" s="17">
        <f t="shared" si="52"/>
        <v>0</v>
      </c>
      <c r="AE383" s="18"/>
      <c r="AG383"/>
    </row>
    <row r="384" spans="2:33" x14ac:dyDescent="0.2">
      <c r="B384" s="15"/>
      <c r="D384" s="60"/>
      <c r="E384" s="61"/>
      <c r="F384" s="60">
        <f t="shared" si="47"/>
        <v>0</v>
      </c>
      <c r="G384" s="62">
        <f t="shared" si="48"/>
        <v>0</v>
      </c>
      <c r="H384" s="62">
        <f t="shared" si="53"/>
        <v>0</v>
      </c>
      <c r="I384" s="62">
        <f>IF(AND(OR(AND(OR(B384="ICE",AND(B384="nzev",D384&gt;2035)),D384&gt;0),B384="ZEV",AND(B384="nzev",D384&lt;=2035)),E384&lt;&gt;BL),VLOOKUP(E384,Selection!$C$2:$D$11,2,FALSE),0)</f>
        <v>0</v>
      </c>
      <c r="K384" s="18">
        <f t="shared" si="49"/>
        <v>0</v>
      </c>
      <c r="L384" s="34">
        <f t="shared" si="54"/>
        <v>0</v>
      </c>
      <c r="M384" s="17">
        <f t="shared" si="50"/>
        <v>0</v>
      </c>
      <c r="N384" s="33">
        <f t="shared" si="51"/>
        <v>0</v>
      </c>
      <c r="O384" s="17">
        <f t="shared" si="52"/>
        <v>0</v>
      </c>
      <c r="AE384" s="18"/>
      <c r="AG384"/>
    </row>
    <row r="385" spans="2:33" x14ac:dyDescent="0.2">
      <c r="B385" s="15"/>
      <c r="D385" s="60"/>
      <c r="E385" s="61"/>
      <c r="F385" s="60">
        <f t="shared" si="47"/>
        <v>0</v>
      </c>
      <c r="G385" s="62">
        <f t="shared" si="48"/>
        <v>0</v>
      </c>
      <c r="H385" s="62">
        <f t="shared" si="53"/>
        <v>0</v>
      </c>
      <c r="I385" s="62">
        <f>IF(AND(OR(AND(OR(B385="ICE",AND(B385="nzev",D385&gt;2035)),D385&gt;0),B385="ZEV",AND(B385="nzev",D385&lt;=2035)),E385&lt;&gt;BL),VLOOKUP(E385,Selection!$C$2:$D$11,2,FALSE),0)</f>
        <v>0</v>
      </c>
      <c r="K385" s="18">
        <f t="shared" si="49"/>
        <v>0</v>
      </c>
      <c r="L385" s="34">
        <f t="shared" si="54"/>
        <v>0</v>
      </c>
      <c r="M385" s="17">
        <f t="shared" si="50"/>
        <v>0</v>
      </c>
      <c r="N385" s="33">
        <f t="shared" si="51"/>
        <v>0</v>
      </c>
      <c r="O385" s="17">
        <f t="shared" si="52"/>
        <v>0</v>
      </c>
      <c r="AE385" s="18"/>
      <c r="AG385"/>
    </row>
    <row r="386" spans="2:33" x14ac:dyDescent="0.2">
      <c r="B386" s="15"/>
      <c r="D386" s="60"/>
      <c r="E386" s="61"/>
      <c r="F386" s="60">
        <f t="shared" si="47"/>
        <v>0</v>
      </c>
      <c r="G386" s="62">
        <f t="shared" si="48"/>
        <v>0</v>
      </c>
      <c r="H386" s="62">
        <f t="shared" si="53"/>
        <v>0</v>
      </c>
      <c r="I386" s="62">
        <f>IF(AND(OR(AND(OR(B386="ICE",AND(B386="nzev",D386&gt;2035)),D386&gt;0),B386="ZEV",AND(B386="nzev",D386&lt;=2035)),E386&lt;&gt;BL),VLOOKUP(E386,Selection!$C$2:$D$11,2,FALSE),0)</f>
        <v>0</v>
      </c>
      <c r="K386" s="18">
        <f t="shared" si="49"/>
        <v>0</v>
      </c>
      <c r="L386" s="34">
        <f t="shared" si="54"/>
        <v>0</v>
      </c>
      <c r="M386" s="17">
        <f t="shared" si="50"/>
        <v>0</v>
      </c>
      <c r="N386" s="33">
        <f t="shared" si="51"/>
        <v>0</v>
      </c>
      <c r="O386" s="17">
        <f t="shared" si="52"/>
        <v>0</v>
      </c>
      <c r="AE386" s="18"/>
      <c r="AG386"/>
    </row>
    <row r="387" spans="2:33" x14ac:dyDescent="0.2">
      <c r="B387" s="15"/>
      <c r="D387" s="60"/>
      <c r="E387" s="61"/>
      <c r="F387" s="60">
        <f t="shared" si="47"/>
        <v>0</v>
      </c>
      <c r="G387" s="62">
        <f t="shared" si="48"/>
        <v>0</v>
      </c>
      <c r="H387" s="62">
        <f t="shared" si="53"/>
        <v>0</v>
      </c>
      <c r="I387" s="62">
        <f>IF(AND(OR(AND(OR(B387="ICE",AND(B387="nzev",D387&gt;2035)),D387&gt;0),B387="ZEV",AND(B387="nzev",D387&lt;=2035)),E387&lt;&gt;BL),VLOOKUP(E387,Selection!$C$2:$D$11,2,FALSE),0)</f>
        <v>0</v>
      </c>
      <c r="K387" s="18">
        <f t="shared" si="49"/>
        <v>0</v>
      </c>
      <c r="L387" s="34">
        <f t="shared" si="54"/>
        <v>0</v>
      </c>
      <c r="M387" s="17">
        <f t="shared" si="50"/>
        <v>0</v>
      </c>
      <c r="N387" s="33">
        <f t="shared" si="51"/>
        <v>0</v>
      </c>
      <c r="O387" s="17">
        <f t="shared" si="52"/>
        <v>0</v>
      </c>
      <c r="AE387" s="18"/>
      <c r="AG387"/>
    </row>
    <row r="388" spans="2:33" x14ac:dyDescent="0.2">
      <c r="B388" s="15"/>
      <c r="D388" s="60"/>
      <c r="E388" s="61"/>
      <c r="F388" s="60">
        <f t="shared" si="47"/>
        <v>0</v>
      </c>
      <c r="G388" s="62">
        <f t="shared" si="48"/>
        <v>0</v>
      </c>
      <c r="H388" s="62">
        <f t="shared" si="53"/>
        <v>0</v>
      </c>
      <c r="I388" s="62">
        <f>IF(AND(OR(AND(OR(B388="ICE",AND(B388="nzev",D388&gt;2035)),D388&gt;0),B388="ZEV",AND(B388="nzev",D388&lt;=2035)),E388&lt;&gt;BL),VLOOKUP(E388,Selection!$C$2:$D$11,2,FALSE),0)</f>
        <v>0</v>
      </c>
      <c r="K388" s="18">
        <f t="shared" si="49"/>
        <v>0</v>
      </c>
      <c r="L388" s="34">
        <f t="shared" si="54"/>
        <v>0</v>
      </c>
      <c r="M388" s="17">
        <f t="shared" si="50"/>
        <v>0</v>
      </c>
      <c r="N388" s="33">
        <f t="shared" si="51"/>
        <v>0</v>
      </c>
      <c r="O388" s="17">
        <f t="shared" si="52"/>
        <v>0</v>
      </c>
      <c r="AE388" s="18"/>
      <c r="AG388"/>
    </row>
    <row r="389" spans="2:33" x14ac:dyDescent="0.2">
      <c r="B389" s="15"/>
      <c r="D389" s="60"/>
      <c r="E389" s="61"/>
      <c r="F389" s="60">
        <f t="shared" si="47"/>
        <v>0</v>
      </c>
      <c r="G389" s="62">
        <f t="shared" si="48"/>
        <v>0</v>
      </c>
      <c r="H389" s="62">
        <f t="shared" si="53"/>
        <v>0</v>
      </c>
      <c r="I389" s="62">
        <f>IF(AND(OR(AND(OR(B389="ICE",AND(B389="nzev",D389&gt;2035)),D389&gt;0),B389="ZEV",AND(B389="nzev",D389&lt;=2035)),E389&lt;&gt;BL),VLOOKUP(E389,Selection!$C$2:$D$11,2,FALSE),0)</f>
        <v>0</v>
      </c>
      <c r="K389" s="18">
        <f t="shared" si="49"/>
        <v>0</v>
      </c>
      <c r="L389" s="34">
        <f t="shared" si="54"/>
        <v>0</v>
      </c>
      <c r="M389" s="17">
        <f t="shared" si="50"/>
        <v>0</v>
      </c>
      <c r="N389" s="33">
        <f t="shared" si="51"/>
        <v>0</v>
      </c>
      <c r="O389" s="17">
        <f t="shared" si="52"/>
        <v>0</v>
      </c>
      <c r="AE389" s="18"/>
      <c r="AG389"/>
    </row>
    <row r="390" spans="2:33" x14ac:dyDescent="0.2">
      <c r="B390" s="15"/>
      <c r="D390" s="60"/>
      <c r="E390" s="61"/>
      <c r="F390" s="60">
        <f t="shared" ref="F390:F453" si="55">IF(AND(OR(B390="ICE",AND(B390="nzev",D390&gt;2035)),E390&lt;&gt;BL),IF(IFERROR(SEARCH("cab tractor",E390),FALSE),"Please Enter",BL),BL)</f>
        <v>0</v>
      </c>
      <c r="G390" s="62">
        <f t="shared" ref="G390:G453" si="56">IF(AND(OR(B390="ICE",AND(B390="nzev",D390&gt;2035)),E390&lt;&gt;BL),IF(IFERROR(SEARCH("cab tractor",E390),FALSE),IF(AND(F390&gt;12,F390&lt;19),F390,18),18),IF(D390&gt;1900,18,BL))</f>
        <v>0</v>
      </c>
      <c r="H390" s="62">
        <f t="shared" si="53"/>
        <v>0</v>
      </c>
      <c r="I390" s="62">
        <f>IF(AND(OR(AND(OR(B390="ICE",AND(B390="nzev",D390&gt;2035)),D390&gt;0),B390="ZEV",AND(B390="nzev",D390&lt;=2035)),E390&lt;&gt;BL),VLOOKUP(E390,Selection!$C$2:$D$11,2,FALSE),0)</f>
        <v>0</v>
      </c>
      <c r="K390" s="18">
        <f t="shared" ref="K390:K453" si="57">IF(B390="ICE",IF(D390&gt;0,D390+18,0),IF(OR(AND(B390="nzev",D390&lt;=2035),B390="zev"),0,IF(D390&gt;0,D390+18,0)))</f>
        <v>0</v>
      </c>
      <c r="L390" s="34">
        <f t="shared" si="54"/>
        <v>0</v>
      </c>
      <c r="M390" s="17">
        <f t="shared" ref="M390:M453" si="58">IF(B390="ICE",IF(ISNUMBER(L390),D390+L390,D390+18),IF(AND(B390="nzev",D390&gt;2035),IF(ISNUMBER(L390),D390+L390,D390+18),0))</f>
        <v>0</v>
      </c>
      <c r="N390" s="33">
        <f t="shared" ref="N390:N453" si="59">IF(AND(OR(B390="ICE",AND(B390="nzev",D390&gt;2035)),D390&gt;0),I390,IF(OR(B390="ZEV",AND(B390="nzev",D390&lt;=2035)),-1*I390,0))</f>
        <v>0</v>
      </c>
      <c r="O390" s="17">
        <f t="shared" ref="O390:O453" si="60">IF(OR(B390="ICE",AND(B390="nzev",D390&gt;2035)),1,IF(OR(B390="ZEV",AND(B390="nzev",D390&lt;=2035)),-1,0))</f>
        <v>0</v>
      </c>
      <c r="AE390" s="18"/>
      <c r="AG390"/>
    </row>
    <row r="391" spans="2:33" x14ac:dyDescent="0.2">
      <c r="B391" s="15"/>
      <c r="D391" s="60"/>
      <c r="E391" s="61"/>
      <c r="F391" s="60">
        <f t="shared" si="55"/>
        <v>0</v>
      </c>
      <c r="G391" s="62">
        <f t="shared" si="56"/>
        <v>0</v>
      </c>
      <c r="H391" s="62">
        <f t="shared" ref="H391:H454" si="61">IF(M391&lt;K391,M391,K391)</f>
        <v>0</v>
      </c>
      <c r="I391" s="62">
        <f>IF(AND(OR(AND(OR(B391="ICE",AND(B391="nzev",D391&gt;2035)),D391&gt;0),B391="ZEV",AND(B391="nzev",D391&lt;=2035)),E391&lt;&gt;BL),VLOOKUP(E391,Selection!$C$2:$D$11,2,FALSE),0)</f>
        <v>0</v>
      </c>
      <c r="K391" s="18">
        <f t="shared" si="57"/>
        <v>0</v>
      </c>
      <c r="L391" s="34">
        <f t="shared" ref="L391:L454" si="62">G391</f>
        <v>0</v>
      </c>
      <c r="M391" s="17">
        <f t="shared" si="58"/>
        <v>0</v>
      </c>
      <c r="N391" s="33">
        <f t="shared" si="59"/>
        <v>0</v>
      </c>
      <c r="O391" s="17">
        <f t="shared" si="60"/>
        <v>0</v>
      </c>
      <c r="AE391" s="18"/>
      <c r="AG391"/>
    </row>
    <row r="392" spans="2:33" x14ac:dyDescent="0.2">
      <c r="B392" s="15"/>
      <c r="D392" s="60"/>
      <c r="E392" s="61"/>
      <c r="F392" s="60">
        <f t="shared" si="55"/>
        <v>0</v>
      </c>
      <c r="G392" s="62">
        <f t="shared" si="56"/>
        <v>0</v>
      </c>
      <c r="H392" s="62">
        <f t="shared" si="61"/>
        <v>0</v>
      </c>
      <c r="I392" s="62">
        <f>IF(AND(OR(AND(OR(B392="ICE",AND(B392="nzev",D392&gt;2035)),D392&gt;0),B392="ZEV",AND(B392="nzev",D392&lt;=2035)),E392&lt;&gt;BL),VLOOKUP(E392,Selection!$C$2:$D$11,2,FALSE),0)</f>
        <v>0</v>
      </c>
      <c r="K392" s="18">
        <f t="shared" si="57"/>
        <v>0</v>
      </c>
      <c r="L392" s="34">
        <f t="shared" si="62"/>
        <v>0</v>
      </c>
      <c r="M392" s="17">
        <f t="shared" si="58"/>
        <v>0</v>
      </c>
      <c r="N392" s="33">
        <f t="shared" si="59"/>
        <v>0</v>
      </c>
      <c r="O392" s="17">
        <f t="shared" si="60"/>
        <v>0</v>
      </c>
      <c r="AE392" s="18"/>
      <c r="AG392"/>
    </row>
    <row r="393" spans="2:33" x14ac:dyDescent="0.2">
      <c r="B393" s="15"/>
      <c r="D393" s="60"/>
      <c r="E393" s="61"/>
      <c r="F393" s="60">
        <f t="shared" si="55"/>
        <v>0</v>
      </c>
      <c r="G393" s="62">
        <f t="shared" si="56"/>
        <v>0</v>
      </c>
      <c r="H393" s="62">
        <f t="shared" si="61"/>
        <v>0</v>
      </c>
      <c r="I393" s="62">
        <f>IF(AND(OR(AND(OR(B393="ICE",AND(B393="nzev",D393&gt;2035)),D393&gt;0),B393="ZEV",AND(B393="nzev",D393&lt;=2035)),E393&lt;&gt;BL),VLOOKUP(E393,Selection!$C$2:$D$11,2,FALSE),0)</f>
        <v>0</v>
      </c>
      <c r="K393" s="18">
        <f t="shared" si="57"/>
        <v>0</v>
      </c>
      <c r="L393" s="34">
        <f t="shared" si="62"/>
        <v>0</v>
      </c>
      <c r="M393" s="17">
        <f t="shared" si="58"/>
        <v>0</v>
      </c>
      <c r="N393" s="33">
        <f t="shared" si="59"/>
        <v>0</v>
      </c>
      <c r="O393" s="17">
        <f t="shared" si="60"/>
        <v>0</v>
      </c>
      <c r="AE393" s="18"/>
      <c r="AG393"/>
    </row>
    <row r="394" spans="2:33" x14ac:dyDescent="0.2">
      <c r="B394" s="15"/>
      <c r="D394" s="60"/>
      <c r="E394" s="61"/>
      <c r="F394" s="60">
        <f t="shared" si="55"/>
        <v>0</v>
      </c>
      <c r="G394" s="62">
        <f t="shared" si="56"/>
        <v>0</v>
      </c>
      <c r="H394" s="62">
        <f t="shared" si="61"/>
        <v>0</v>
      </c>
      <c r="I394" s="62">
        <f>IF(AND(OR(AND(OR(B394="ICE",AND(B394="nzev",D394&gt;2035)),D394&gt;0),B394="ZEV",AND(B394="nzev",D394&lt;=2035)),E394&lt;&gt;BL),VLOOKUP(E394,Selection!$C$2:$D$11,2,FALSE),0)</f>
        <v>0</v>
      </c>
      <c r="K394" s="18">
        <f t="shared" si="57"/>
        <v>0</v>
      </c>
      <c r="L394" s="34">
        <f t="shared" si="62"/>
        <v>0</v>
      </c>
      <c r="M394" s="17">
        <f t="shared" si="58"/>
        <v>0</v>
      </c>
      <c r="N394" s="33">
        <f t="shared" si="59"/>
        <v>0</v>
      </c>
      <c r="O394" s="17">
        <f t="shared" si="60"/>
        <v>0</v>
      </c>
      <c r="AE394" s="18"/>
      <c r="AG394"/>
    </row>
    <row r="395" spans="2:33" x14ac:dyDescent="0.2">
      <c r="B395" s="15"/>
      <c r="D395" s="60"/>
      <c r="E395" s="61"/>
      <c r="F395" s="60">
        <f t="shared" si="55"/>
        <v>0</v>
      </c>
      <c r="G395" s="62">
        <f t="shared" si="56"/>
        <v>0</v>
      </c>
      <c r="H395" s="62">
        <f t="shared" si="61"/>
        <v>0</v>
      </c>
      <c r="I395" s="62">
        <f>IF(AND(OR(AND(OR(B395="ICE",AND(B395="nzev",D395&gt;2035)),D395&gt;0),B395="ZEV",AND(B395="nzev",D395&lt;=2035)),E395&lt;&gt;BL),VLOOKUP(E395,Selection!$C$2:$D$11,2,FALSE),0)</f>
        <v>0</v>
      </c>
      <c r="K395" s="18">
        <f t="shared" si="57"/>
        <v>0</v>
      </c>
      <c r="L395" s="34">
        <f t="shared" si="62"/>
        <v>0</v>
      </c>
      <c r="M395" s="17">
        <f t="shared" si="58"/>
        <v>0</v>
      </c>
      <c r="N395" s="33">
        <f t="shared" si="59"/>
        <v>0</v>
      </c>
      <c r="O395" s="17">
        <f t="shared" si="60"/>
        <v>0</v>
      </c>
      <c r="AE395" s="18"/>
      <c r="AG395"/>
    </row>
    <row r="396" spans="2:33" x14ac:dyDescent="0.2">
      <c r="B396" s="15"/>
      <c r="D396" s="60"/>
      <c r="E396" s="61"/>
      <c r="F396" s="60">
        <f t="shared" si="55"/>
        <v>0</v>
      </c>
      <c r="G396" s="62">
        <f t="shared" si="56"/>
        <v>0</v>
      </c>
      <c r="H396" s="62">
        <f t="shared" si="61"/>
        <v>0</v>
      </c>
      <c r="I396" s="62">
        <f>IF(AND(OR(AND(OR(B396="ICE",AND(B396="nzev",D396&gt;2035)),D396&gt;0),B396="ZEV",AND(B396="nzev",D396&lt;=2035)),E396&lt;&gt;BL),VLOOKUP(E396,Selection!$C$2:$D$11,2,FALSE),0)</f>
        <v>0</v>
      </c>
      <c r="K396" s="18">
        <f t="shared" si="57"/>
        <v>0</v>
      </c>
      <c r="L396" s="34">
        <f t="shared" si="62"/>
        <v>0</v>
      </c>
      <c r="M396" s="17">
        <f t="shared" si="58"/>
        <v>0</v>
      </c>
      <c r="N396" s="33">
        <f t="shared" si="59"/>
        <v>0</v>
      </c>
      <c r="O396" s="17">
        <f t="shared" si="60"/>
        <v>0</v>
      </c>
      <c r="AE396" s="18"/>
      <c r="AG396"/>
    </row>
    <row r="397" spans="2:33" x14ac:dyDescent="0.2">
      <c r="B397" s="15"/>
      <c r="D397" s="60"/>
      <c r="E397" s="61"/>
      <c r="F397" s="60">
        <f t="shared" si="55"/>
        <v>0</v>
      </c>
      <c r="G397" s="62">
        <f t="shared" si="56"/>
        <v>0</v>
      </c>
      <c r="H397" s="62">
        <f t="shared" si="61"/>
        <v>0</v>
      </c>
      <c r="I397" s="62">
        <f>IF(AND(OR(AND(OR(B397="ICE",AND(B397="nzev",D397&gt;2035)),D397&gt;0),B397="ZEV",AND(B397="nzev",D397&lt;=2035)),E397&lt;&gt;BL),VLOOKUP(E397,Selection!$C$2:$D$11,2,FALSE),0)</f>
        <v>0</v>
      </c>
      <c r="K397" s="18">
        <f t="shared" si="57"/>
        <v>0</v>
      </c>
      <c r="L397" s="34">
        <f t="shared" si="62"/>
        <v>0</v>
      </c>
      <c r="M397" s="17">
        <f t="shared" si="58"/>
        <v>0</v>
      </c>
      <c r="N397" s="33">
        <f t="shared" si="59"/>
        <v>0</v>
      </c>
      <c r="O397" s="17">
        <f t="shared" si="60"/>
        <v>0</v>
      </c>
      <c r="AE397" s="18"/>
      <c r="AG397"/>
    </row>
    <row r="398" spans="2:33" x14ac:dyDescent="0.2">
      <c r="B398" s="15"/>
      <c r="D398" s="60"/>
      <c r="E398" s="61"/>
      <c r="F398" s="60">
        <f t="shared" si="55"/>
        <v>0</v>
      </c>
      <c r="G398" s="62">
        <f t="shared" si="56"/>
        <v>0</v>
      </c>
      <c r="H398" s="62">
        <f t="shared" si="61"/>
        <v>0</v>
      </c>
      <c r="I398" s="62">
        <f>IF(AND(OR(AND(OR(B398="ICE",AND(B398="nzev",D398&gt;2035)),D398&gt;0),B398="ZEV",AND(B398="nzev",D398&lt;=2035)),E398&lt;&gt;BL),VLOOKUP(E398,Selection!$C$2:$D$11,2,FALSE),0)</f>
        <v>0</v>
      </c>
      <c r="K398" s="18">
        <f t="shared" si="57"/>
        <v>0</v>
      </c>
      <c r="L398" s="34">
        <f t="shared" si="62"/>
        <v>0</v>
      </c>
      <c r="M398" s="17">
        <f t="shared" si="58"/>
        <v>0</v>
      </c>
      <c r="N398" s="33">
        <f t="shared" si="59"/>
        <v>0</v>
      </c>
      <c r="O398" s="17">
        <f t="shared" si="60"/>
        <v>0</v>
      </c>
      <c r="AE398" s="18"/>
      <c r="AG398"/>
    </row>
    <row r="399" spans="2:33" x14ac:dyDescent="0.2">
      <c r="B399" s="15"/>
      <c r="D399" s="60"/>
      <c r="E399" s="61"/>
      <c r="F399" s="60">
        <f t="shared" si="55"/>
        <v>0</v>
      </c>
      <c r="G399" s="62">
        <f t="shared" si="56"/>
        <v>0</v>
      </c>
      <c r="H399" s="62">
        <f t="shared" si="61"/>
        <v>0</v>
      </c>
      <c r="I399" s="62">
        <f>IF(AND(OR(AND(OR(B399="ICE",AND(B399="nzev",D399&gt;2035)),D399&gt;0),B399="ZEV",AND(B399="nzev",D399&lt;=2035)),E399&lt;&gt;BL),VLOOKUP(E399,Selection!$C$2:$D$11,2,FALSE),0)</f>
        <v>0</v>
      </c>
      <c r="K399" s="18">
        <f t="shared" si="57"/>
        <v>0</v>
      </c>
      <c r="L399" s="34">
        <f t="shared" si="62"/>
        <v>0</v>
      </c>
      <c r="M399" s="17">
        <f t="shared" si="58"/>
        <v>0</v>
      </c>
      <c r="N399" s="33">
        <f t="shared" si="59"/>
        <v>0</v>
      </c>
      <c r="O399" s="17">
        <f t="shared" si="60"/>
        <v>0</v>
      </c>
      <c r="AE399" s="18"/>
      <c r="AG399"/>
    </row>
    <row r="400" spans="2:33" x14ac:dyDescent="0.2">
      <c r="B400" s="15"/>
      <c r="D400" s="60"/>
      <c r="E400" s="61"/>
      <c r="F400" s="60">
        <f t="shared" si="55"/>
        <v>0</v>
      </c>
      <c r="G400" s="62">
        <f t="shared" si="56"/>
        <v>0</v>
      </c>
      <c r="H400" s="62">
        <f t="shared" si="61"/>
        <v>0</v>
      </c>
      <c r="I400" s="62">
        <f>IF(AND(OR(AND(OR(B400="ICE",AND(B400="nzev",D400&gt;2035)),D400&gt;0),B400="ZEV",AND(B400="nzev",D400&lt;=2035)),E400&lt;&gt;BL),VLOOKUP(E400,Selection!$C$2:$D$11,2,FALSE),0)</f>
        <v>0</v>
      </c>
      <c r="K400" s="18">
        <f t="shared" si="57"/>
        <v>0</v>
      </c>
      <c r="L400" s="34">
        <f t="shared" si="62"/>
        <v>0</v>
      </c>
      <c r="M400" s="17">
        <f t="shared" si="58"/>
        <v>0</v>
      </c>
      <c r="N400" s="33">
        <f t="shared" si="59"/>
        <v>0</v>
      </c>
      <c r="O400" s="17">
        <f t="shared" si="60"/>
        <v>0</v>
      </c>
      <c r="AE400" s="18"/>
      <c r="AG400"/>
    </row>
    <row r="401" spans="2:33" x14ac:dyDescent="0.2">
      <c r="B401" s="15"/>
      <c r="D401" s="60"/>
      <c r="E401" s="61"/>
      <c r="F401" s="60">
        <f t="shared" si="55"/>
        <v>0</v>
      </c>
      <c r="G401" s="62">
        <f t="shared" si="56"/>
        <v>0</v>
      </c>
      <c r="H401" s="62">
        <f t="shared" si="61"/>
        <v>0</v>
      </c>
      <c r="I401" s="62">
        <f>IF(AND(OR(AND(OR(B401="ICE",AND(B401="nzev",D401&gt;2035)),D401&gt;0),B401="ZEV",AND(B401="nzev",D401&lt;=2035)),E401&lt;&gt;BL),VLOOKUP(E401,Selection!$C$2:$D$11,2,FALSE),0)</f>
        <v>0</v>
      </c>
      <c r="K401" s="18">
        <f t="shared" si="57"/>
        <v>0</v>
      </c>
      <c r="L401" s="34">
        <f t="shared" si="62"/>
        <v>0</v>
      </c>
      <c r="M401" s="17">
        <f t="shared" si="58"/>
        <v>0</v>
      </c>
      <c r="N401" s="33">
        <f t="shared" si="59"/>
        <v>0</v>
      </c>
      <c r="O401" s="17">
        <f t="shared" si="60"/>
        <v>0</v>
      </c>
      <c r="AE401" s="18"/>
      <c r="AG401"/>
    </row>
    <row r="402" spans="2:33" x14ac:dyDescent="0.2">
      <c r="B402" s="15"/>
      <c r="D402" s="60"/>
      <c r="E402" s="61"/>
      <c r="F402" s="60">
        <f t="shared" si="55"/>
        <v>0</v>
      </c>
      <c r="G402" s="62">
        <f t="shared" si="56"/>
        <v>0</v>
      </c>
      <c r="H402" s="62">
        <f t="shared" si="61"/>
        <v>0</v>
      </c>
      <c r="I402" s="62">
        <f>IF(AND(OR(AND(OR(B402="ICE",AND(B402="nzev",D402&gt;2035)),D402&gt;0),B402="ZEV",AND(B402="nzev",D402&lt;=2035)),E402&lt;&gt;BL),VLOOKUP(E402,Selection!$C$2:$D$11,2,FALSE),0)</f>
        <v>0</v>
      </c>
      <c r="K402" s="18">
        <f t="shared" si="57"/>
        <v>0</v>
      </c>
      <c r="L402" s="34">
        <f t="shared" si="62"/>
        <v>0</v>
      </c>
      <c r="M402" s="17">
        <f t="shared" si="58"/>
        <v>0</v>
      </c>
      <c r="N402" s="33">
        <f t="shared" si="59"/>
        <v>0</v>
      </c>
      <c r="O402" s="17">
        <f t="shared" si="60"/>
        <v>0</v>
      </c>
      <c r="AF402"/>
      <c r="AG402"/>
    </row>
    <row r="403" spans="2:33" x14ac:dyDescent="0.2">
      <c r="B403" s="15"/>
      <c r="D403" s="60"/>
      <c r="E403" s="61"/>
      <c r="F403" s="60">
        <f t="shared" si="55"/>
        <v>0</v>
      </c>
      <c r="G403" s="62">
        <f t="shared" si="56"/>
        <v>0</v>
      </c>
      <c r="H403" s="62">
        <f t="shared" si="61"/>
        <v>0</v>
      </c>
      <c r="I403" s="62">
        <f>IF(AND(OR(AND(OR(B403="ICE",AND(B403="nzev",D403&gt;2035)),D403&gt;0),B403="ZEV",AND(B403="nzev",D403&lt;=2035)),E403&lt;&gt;BL),VLOOKUP(E403,Selection!$C$2:$D$11,2,FALSE),0)</f>
        <v>0</v>
      </c>
      <c r="K403" s="18">
        <f t="shared" si="57"/>
        <v>0</v>
      </c>
      <c r="L403" s="34">
        <f t="shared" si="62"/>
        <v>0</v>
      </c>
      <c r="M403" s="17">
        <f t="shared" si="58"/>
        <v>0</v>
      </c>
      <c r="N403" s="33">
        <f t="shared" si="59"/>
        <v>0</v>
      </c>
      <c r="O403" s="17">
        <f t="shared" si="60"/>
        <v>0</v>
      </c>
      <c r="AE403" s="18"/>
      <c r="AG403"/>
    </row>
    <row r="404" spans="2:33" x14ac:dyDescent="0.2">
      <c r="B404" s="15"/>
      <c r="D404" s="60"/>
      <c r="E404" s="61"/>
      <c r="F404" s="60">
        <f t="shared" si="55"/>
        <v>0</v>
      </c>
      <c r="G404" s="62">
        <f t="shared" si="56"/>
        <v>0</v>
      </c>
      <c r="H404" s="62">
        <f t="shared" si="61"/>
        <v>0</v>
      </c>
      <c r="I404" s="62">
        <f>IF(AND(OR(AND(OR(B404="ICE",AND(B404="nzev",D404&gt;2035)),D404&gt;0),B404="ZEV",AND(B404="nzev",D404&lt;=2035)),E404&lt;&gt;BL),VLOOKUP(E404,Selection!$C$2:$D$11,2,FALSE),0)</f>
        <v>0</v>
      </c>
      <c r="K404" s="18">
        <f t="shared" si="57"/>
        <v>0</v>
      </c>
      <c r="L404" s="34">
        <f t="shared" si="62"/>
        <v>0</v>
      </c>
      <c r="M404" s="17">
        <f t="shared" si="58"/>
        <v>0</v>
      </c>
      <c r="N404" s="33">
        <f t="shared" si="59"/>
        <v>0</v>
      </c>
      <c r="O404" s="17">
        <f t="shared" si="60"/>
        <v>0</v>
      </c>
      <c r="AF404"/>
      <c r="AG404"/>
    </row>
    <row r="405" spans="2:33" x14ac:dyDescent="0.2">
      <c r="B405" s="15"/>
      <c r="D405" s="60"/>
      <c r="E405" s="61"/>
      <c r="F405" s="60">
        <f t="shared" si="55"/>
        <v>0</v>
      </c>
      <c r="G405" s="62">
        <f t="shared" si="56"/>
        <v>0</v>
      </c>
      <c r="H405" s="62">
        <f t="shared" si="61"/>
        <v>0</v>
      </c>
      <c r="I405" s="62">
        <f>IF(AND(OR(AND(OR(B405="ICE",AND(B405="nzev",D405&gt;2035)),D405&gt;0),B405="ZEV",AND(B405="nzev",D405&lt;=2035)),E405&lt;&gt;BL),VLOOKUP(E405,Selection!$C$2:$D$11,2,FALSE),0)</f>
        <v>0</v>
      </c>
      <c r="K405" s="18">
        <f t="shared" si="57"/>
        <v>0</v>
      </c>
      <c r="L405" s="34">
        <f t="shared" si="62"/>
        <v>0</v>
      </c>
      <c r="M405" s="17">
        <f t="shared" si="58"/>
        <v>0</v>
      </c>
      <c r="N405" s="33">
        <f t="shared" si="59"/>
        <v>0</v>
      </c>
      <c r="O405" s="17">
        <f t="shared" si="60"/>
        <v>0</v>
      </c>
      <c r="AE405" s="18"/>
      <c r="AG405"/>
    </row>
    <row r="406" spans="2:33" x14ac:dyDescent="0.2">
      <c r="B406" s="15"/>
      <c r="D406" s="60"/>
      <c r="E406" s="61"/>
      <c r="F406" s="60">
        <f t="shared" si="55"/>
        <v>0</v>
      </c>
      <c r="G406" s="62">
        <f t="shared" si="56"/>
        <v>0</v>
      </c>
      <c r="H406" s="62">
        <f t="shared" si="61"/>
        <v>0</v>
      </c>
      <c r="I406" s="62">
        <f>IF(AND(OR(AND(OR(B406="ICE",AND(B406="nzev",D406&gt;2035)),D406&gt;0),B406="ZEV",AND(B406="nzev",D406&lt;=2035)),E406&lt;&gt;BL),VLOOKUP(E406,Selection!$C$2:$D$11,2,FALSE),0)</f>
        <v>0</v>
      </c>
      <c r="K406" s="18">
        <f t="shared" si="57"/>
        <v>0</v>
      </c>
      <c r="L406" s="34">
        <f t="shared" si="62"/>
        <v>0</v>
      </c>
      <c r="M406" s="17">
        <f t="shared" si="58"/>
        <v>0</v>
      </c>
      <c r="N406" s="33">
        <f t="shared" si="59"/>
        <v>0</v>
      </c>
      <c r="O406" s="17">
        <f t="shared" si="60"/>
        <v>0</v>
      </c>
      <c r="AF406"/>
      <c r="AG406"/>
    </row>
    <row r="407" spans="2:33" x14ac:dyDescent="0.2">
      <c r="B407" s="15"/>
      <c r="D407" s="60"/>
      <c r="E407" s="61"/>
      <c r="F407" s="60">
        <f t="shared" si="55"/>
        <v>0</v>
      </c>
      <c r="G407" s="62">
        <f t="shared" si="56"/>
        <v>0</v>
      </c>
      <c r="H407" s="62">
        <f t="shared" si="61"/>
        <v>0</v>
      </c>
      <c r="I407" s="62">
        <f>IF(AND(OR(AND(OR(B407="ICE",AND(B407="nzev",D407&gt;2035)),D407&gt;0),B407="ZEV",AND(B407="nzev",D407&lt;=2035)),E407&lt;&gt;BL),VLOOKUP(E407,Selection!$C$2:$D$11,2,FALSE),0)</f>
        <v>0</v>
      </c>
      <c r="K407" s="18">
        <f t="shared" si="57"/>
        <v>0</v>
      </c>
      <c r="L407" s="34">
        <f t="shared" si="62"/>
        <v>0</v>
      </c>
      <c r="M407" s="17">
        <f t="shared" si="58"/>
        <v>0</v>
      </c>
      <c r="N407" s="33">
        <f t="shared" si="59"/>
        <v>0</v>
      </c>
      <c r="O407" s="17">
        <f t="shared" si="60"/>
        <v>0</v>
      </c>
      <c r="AE407" s="18"/>
      <c r="AG407"/>
    </row>
    <row r="408" spans="2:33" x14ac:dyDescent="0.2">
      <c r="B408" s="15"/>
      <c r="D408" s="60"/>
      <c r="E408" s="61"/>
      <c r="F408" s="60">
        <f t="shared" si="55"/>
        <v>0</v>
      </c>
      <c r="G408" s="62">
        <f t="shared" si="56"/>
        <v>0</v>
      </c>
      <c r="H408" s="62">
        <f t="shared" si="61"/>
        <v>0</v>
      </c>
      <c r="I408" s="62">
        <f>IF(AND(OR(AND(OR(B408="ICE",AND(B408="nzev",D408&gt;2035)),D408&gt;0),B408="ZEV",AND(B408="nzev",D408&lt;=2035)),E408&lt;&gt;BL),VLOOKUP(E408,Selection!$C$2:$D$11,2,FALSE),0)</f>
        <v>0</v>
      </c>
      <c r="K408" s="18">
        <f t="shared" si="57"/>
        <v>0</v>
      </c>
      <c r="L408" s="34">
        <f t="shared" si="62"/>
        <v>0</v>
      </c>
      <c r="M408" s="17">
        <f t="shared" si="58"/>
        <v>0</v>
      </c>
      <c r="N408" s="33">
        <f t="shared" si="59"/>
        <v>0</v>
      </c>
      <c r="O408" s="17">
        <f t="shared" si="60"/>
        <v>0</v>
      </c>
      <c r="AF408"/>
      <c r="AG408"/>
    </row>
    <row r="409" spans="2:33" x14ac:dyDescent="0.2">
      <c r="B409" s="15"/>
      <c r="D409" s="60"/>
      <c r="E409" s="61"/>
      <c r="F409" s="60">
        <f t="shared" si="55"/>
        <v>0</v>
      </c>
      <c r="G409" s="62">
        <f t="shared" si="56"/>
        <v>0</v>
      </c>
      <c r="H409" s="62">
        <f t="shared" si="61"/>
        <v>0</v>
      </c>
      <c r="I409" s="62">
        <f>IF(AND(OR(AND(OR(B409="ICE",AND(B409="nzev",D409&gt;2035)),D409&gt;0),B409="ZEV",AND(B409="nzev",D409&lt;=2035)),E409&lt;&gt;BL),VLOOKUP(E409,Selection!$C$2:$D$11,2,FALSE),0)</f>
        <v>0</v>
      </c>
      <c r="K409" s="18">
        <f t="shared" si="57"/>
        <v>0</v>
      </c>
      <c r="L409" s="34">
        <f t="shared" si="62"/>
        <v>0</v>
      </c>
      <c r="M409" s="17">
        <f t="shared" si="58"/>
        <v>0</v>
      </c>
      <c r="N409" s="33">
        <f t="shared" si="59"/>
        <v>0</v>
      </c>
      <c r="O409" s="17">
        <f t="shared" si="60"/>
        <v>0</v>
      </c>
      <c r="AF409"/>
      <c r="AG409"/>
    </row>
    <row r="410" spans="2:33" x14ac:dyDescent="0.2">
      <c r="B410" s="15"/>
      <c r="D410" s="60"/>
      <c r="E410" s="61"/>
      <c r="F410" s="60">
        <f t="shared" si="55"/>
        <v>0</v>
      </c>
      <c r="G410" s="62">
        <f t="shared" si="56"/>
        <v>0</v>
      </c>
      <c r="H410" s="62">
        <f t="shared" si="61"/>
        <v>0</v>
      </c>
      <c r="I410" s="62">
        <f>IF(AND(OR(AND(OR(B410="ICE",AND(B410="nzev",D410&gt;2035)),D410&gt;0),B410="ZEV",AND(B410="nzev",D410&lt;=2035)),E410&lt;&gt;BL),VLOOKUP(E410,Selection!$C$2:$D$11,2,FALSE),0)</f>
        <v>0</v>
      </c>
      <c r="K410" s="18">
        <f t="shared" si="57"/>
        <v>0</v>
      </c>
      <c r="L410" s="34">
        <f t="shared" si="62"/>
        <v>0</v>
      </c>
      <c r="M410" s="17">
        <f t="shared" si="58"/>
        <v>0</v>
      </c>
      <c r="N410" s="33">
        <f t="shared" si="59"/>
        <v>0</v>
      </c>
      <c r="O410" s="17">
        <f t="shared" si="60"/>
        <v>0</v>
      </c>
      <c r="AE410" s="18"/>
      <c r="AG410"/>
    </row>
    <row r="411" spans="2:33" x14ac:dyDescent="0.2">
      <c r="B411" s="15"/>
      <c r="D411" s="60"/>
      <c r="E411" s="61"/>
      <c r="F411" s="60">
        <f t="shared" si="55"/>
        <v>0</v>
      </c>
      <c r="G411" s="62">
        <f t="shared" si="56"/>
        <v>0</v>
      </c>
      <c r="H411" s="62">
        <f t="shared" si="61"/>
        <v>0</v>
      </c>
      <c r="I411" s="62">
        <f>IF(AND(OR(AND(OR(B411="ICE",AND(B411="nzev",D411&gt;2035)),D411&gt;0),B411="ZEV",AND(B411="nzev",D411&lt;=2035)),E411&lt;&gt;BL),VLOOKUP(E411,Selection!$C$2:$D$11,2,FALSE),0)</f>
        <v>0</v>
      </c>
      <c r="K411" s="18">
        <f t="shared" si="57"/>
        <v>0</v>
      </c>
      <c r="L411" s="34">
        <f t="shared" si="62"/>
        <v>0</v>
      </c>
      <c r="M411" s="17">
        <f t="shared" si="58"/>
        <v>0</v>
      </c>
      <c r="N411" s="33">
        <f t="shared" si="59"/>
        <v>0</v>
      </c>
      <c r="O411" s="17">
        <f t="shared" si="60"/>
        <v>0</v>
      </c>
      <c r="AF411"/>
      <c r="AG411"/>
    </row>
    <row r="412" spans="2:33" x14ac:dyDescent="0.2">
      <c r="B412" s="15"/>
      <c r="D412" s="60"/>
      <c r="E412" s="61"/>
      <c r="F412" s="60">
        <f t="shared" si="55"/>
        <v>0</v>
      </c>
      <c r="G412" s="62">
        <f t="shared" si="56"/>
        <v>0</v>
      </c>
      <c r="H412" s="62">
        <f t="shared" si="61"/>
        <v>0</v>
      </c>
      <c r="I412" s="62">
        <f>IF(AND(OR(AND(OR(B412="ICE",AND(B412="nzev",D412&gt;2035)),D412&gt;0),B412="ZEV",AND(B412="nzev",D412&lt;=2035)),E412&lt;&gt;BL),VLOOKUP(E412,Selection!$C$2:$D$11,2,FALSE),0)</f>
        <v>0</v>
      </c>
      <c r="K412" s="18">
        <f t="shared" si="57"/>
        <v>0</v>
      </c>
      <c r="L412" s="34">
        <f t="shared" si="62"/>
        <v>0</v>
      </c>
      <c r="M412" s="17">
        <f t="shared" si="58"/>
        <v>0</v>
      </c>
      <c r="N412" s="33">
        <f t="shared" si="59"/>
        <v>0</v>
      </c>
      <c r="O412" s="17">
        <f t="shared" si="60"/>
        <v>0</v>
      </c>
      <c r="AE412" s="18"/>
      <c r="AG412"/>
    </row>
    <row r="413" spans="2:33" x14ac:dyDescent="0.2">
      <c r="B413" s="15"/>
      <c r="D413" s="60"/>
      <c r="E413" s="61"/>
      <c r="F413" s="60">
        <f t="shared" si="55"/>
        <v>0</v>
      </c>
      <c r="G413" s="62">
        <f t="shared" si="56"/>
        <v>0</v>
      </c>
      <c r="H413" s="62">
        <f t="shared" si="61"/>
        <v>0</v>
      </c>
      <c r="I413" s="62">
        <f>IF(AND(OR(AND(OR(B413="ICE",AND(B413="nzev",D413&gt;2035)),D413&gt;0),B413="ZEV",AND(B413="nzev",D413&lt;=2035)),E413&lt;&gt;BL),VLOOKUP(E413,Selection!$C$2:$D$11,2,FALSE),0)</f>
        <v>0</v>
      </c>
      <c r="K413" s="18">
        <f t="shared" si="57"/>
        <v>0</v>
      </c>
      <c r="L413" s="34">
        <f t="shared" si="62"/>
        <v>0</v>
      </c>
      <c r="M413" s="17">
        <f t="shared" si="58"/>
        <v>0</v>
      </c>
      <c r="N413" s="33">
        <f t="shared" si="59"/>
        <v>0</v>
      </c>
      <c r="O413" s="17">
        <f t="shared" si="60"/>
        <v>0</v>
      </c>
      <c r="AF413"/>
      <c r="AG413"/>
    </row>
    <row r="414" spans="2:33" x14ac:dyDescent="0.2">
      <c r="B414" s="15"/>
      <c r="D414" s="60"/>
      <c r="E414" s="61"/>
      <c r="F414" s="60">
        <f t="shared" si="55"/>
        <v>0</v>
      </c>
      <c r="G414" s="62">
        <f t="shared" si="56"/>
        <v>0</v>
      </c>
      <c r="H414" s="62">
        <f t="shared" si="61"/>
        <v>0</v>
      </c>
      <c r="I414" s="62">
        <f>IF(AND(OR(AND(OR(B414="ICE",AND(B414="nzev",D414&gt;2035)),D414&gt;0),B414="ZEV",AND(B414="nzev",D414&lt;=2035)),E414&lt;&gt;BL),VLOOKUP(E414,Selection!$C$2:$D$11,2,FALSE),0)</f>
        <v>0</v>
      </c>
      <c r="K414" s="18">
        <f t="shared" si="57"/>
        <v>0</v>
      </c>
      <c r="L414" s="34">
        <f t="shared" si="62"/>
        <v>0</v>
      </c>
      <c r="M414" s="17">
        <f t="shared" si="58"/>
        <v>0</v>
      </c>
      <c r="N414" s="33">
        <f t="shared" si="59"/>
        <v>0</v>
      </c>
      <c r="O414" s="17">
        <f t="shared" si="60"/>
        <v>0</v>
      </c>
      <c r="AE414" s="18"/>
      <c r="AG414"/>
    </row>
    <row r="415" spans="2:33" x14ac:dyDescent="0.2">
      <c r="B415" s="15"/>
      <c r="D415" s="60"/>
      <c r="E415" s="61"/>
      <c r="F415" s="60">
        <f t="shared" si="55"/>
        <v>0</v>
      </c>
      <c r="G415" s="62">
        <f t="shared" si="56"/>
        <v>0</v>
      </c>
      <c r="H415" s="62">
        <f t="shared" si="61"/>
        <v>0</v>
      </c>
      <c r="I415" s="62">
        <f>IF(AND(OR(AND(OR(B415="ICE",AND(B415="nzev",D415&gt;2035)),D415&gt;0),B415="ZEV",AND(B415="nzev",D415&lt;=2035)),E415&lt;&gt;BL),VLOOKUP(E415,Selection!$C$2:$D$11,2,FALSE),0)</f>
        <v>0</v>
      </c>
      <c r="K415" s="18">
        <f t="shared" si="57"/>
        <v>0</v>
      </c>
      <c r="L415" s="34">
        <f t="shared" si="62"/>
        <v>0</v>
      </c>
      <c r="M415" s="17">
        <f t="shared" si="58"/>
        <v>0</v>
      </c>
      <c r="N415" s="33">
        <f t="shared" si="59"/>
        <v>0</v>
      </c>
      <c r="O415" s="17">
        <f t="shared" si="60"/>
        <v>0</v>
      </c>
      <c r="AF415"/>
      <c r="AG415"/>
    </row>
    <row r="416" spans="2:33" x14ac:dyDescent="0.2">
      <c r="B416" s="15"/>
      <c r="D416" s="60"/>
      <c r="E416" s="61"/>
      <c r="F416" s="60">
        <f t="shared" si="55"/>
        <v>0</v>
      </c>
      <c r="G416" s="62">
        <f t="shared" si="56"/>
        <v>0</v>
      </c>
      <c r="H416" s="62">
        <f t="shared" si="61"/>
        <v>0</v>
      </c>
      <c r="I416" s="62">
        <f>IF(AND(OR(AND(OR(B416="ICE",AND(B416="nzev",D416&gt;2035)),D416&gt;0),B416="ZEV",AND(B416="nzev",D416&lt;=2035)),E416&lt;&gt;BL),VLOOKUP(E416,Selection!$C$2:$D$11,2,FALSE),0)</f>
        <v>0</v>
      </c>
      <c r="K416" s="18">
        <f t="shared" si="57"/>
        <v>0</v>
      </c>
      <c r="L416" s="34">
        <f t="shared" si="62"/>
        <v>0</v>
      </c>
      <c r="M416" s="17">
        <f t="shared" si="58"/>
        <v>0</v>
      </c>
      <c r="N416" s="33">
        <f t="shared" si="59"/>
        <v>0</v>
      </c>
      <c r="O416" s="17">
        <f t="shared" si="60"/>
        <v>0</v>
      </c>
      <c r="AF416"/>
      <c r="AG416"/>
    </row>
    <row r="417" spans="2:33" x14ac:dyDescent="0.2">
      <c r="B417" s="15"/>
      <c r="D417" s="60"/>
      <c r="E417" s="61"/>
      <c r="F417" s="60">
        <f t="shared" si="55"/>
        <v>0</v>
      </c>
      <c r="G417" s="62">
        <f t="shared" si="56"/>
        <v>0</v>
      </c>
      <c r="H417" s="62">
        <f t="shared" si="61"/>
        <v>0</v>
      </c>
      <c r="I417" s="62">
        <f>IF(AND(OR(AND(OR(B417="ICE",AND(B417="nzev",D417&gt;2035)),D417&gt;0),B417="ZEV",AND(B417="nzev",D417&lt;=2035)),E417&lt;&gt;BL),VLOOKUP(E417,Selection!$C$2:$D$11,2,FALSE),0)</f>
        <v>0</v>
      </c>
      <c r="K417" s="18">
        <f t="shared" si="57"/>
        <v>0</v>
      </c>
      <c r="L417" s="34">
        <f t="shared" si="62"/>
        <v>0</v>
      </c>
      <c r="M417" s="17">
        <f t="shared" si="58"/>
        <v>0</v>
      </c>
      <c r="N417" s="33">
        <f t="shared" si="59"/>
        <v>0</v>
      </c>
      <c r="O417" s="17">
        <f t="shared" si="60"/>
        <v>0</v>
      </c>
      <c r="AF417"/>
      <c r="AG417"/>
    </row>
    <row r="418" spans="2:33" x14ac:dyDescent="0.2">
      <c r="B418" s="15"/>
      <c r="D418" s="60"/>
      <c r="E418" s="61"/>
      <c r="F418" s="60">
        <f t="shared" si="55"/>
        <v>0</v>
      </c>
      <c r="G418" s="62">
        <f t="shared" si="56"/>
        <v>0</v>
      </c>
      <c r="H418" s="62">
        <f t="shared" si="61"/>
        <v>0</v>
      </c>
      <c r="I418" s="62">
        <f>IF(AND(OR(AND(OR(B418="ICE",AND(B418="nzev",D418&gt;2035)),D418&gt;0),B418="ZEV",AND(B418="nzev",D418&lt;=2035)),E418&lt;&gt;BL),VLOOKUP(E418,Selection!$C$2:$D$11,2,FALSE),0)</f>
        <v>0</v>
      </c>
      <c r="K418" s="18">
        <f t="shared" si="57"/>
        <v>0</v>
      </c>
      <c r="L418" s="34">
        <f t="shared" si="62"/>
        <v>0</v>
      </c>
      <c r="M418" s="17">
        <f t="shared" si="58"/>
        <v>0</v>
      </c>
      <c r="N418" s="33">
        <f t="shared" si="59"/>
        <v>0</v>
      </c>
      <c r="O418" s="17">
        <f t="shared" si="60"/>
        <v>0</v>
      </c>
      <c r="AF418"/>
      <c r="AG418"/>
    </row>
    <row r="419" spans="2:33" x14ac:dyDescent="0.2">
      <c r="B419" s="15"/>
      <c r="D419" s="60"/>
      <c r="E419" s="61"/>
      <c r="F419" s="60">
        <f t="shared" si="55"/>
        <v>0</v>
      </c>
      <c r="G419" s="62">
        <f t="shared" si="56"/>
        <v>0</v>
      </c>
      <c r="H419" s="62">
        <f t="shared" si="61"/>
        <v>0</v>
      </c>
      <c r="I419" s="62">
        <f>IF(AND(OR(AND(OR(B419="ICE",AND(B419="nzev",D419&gt;2035)),D419&gt;0),B419="ZEV",AND(B419="nzev",D419&lt;=2035)),E419&lt;&gt;BL),VLOOKUP(E419,Selection!$C$2:$D$11,2,FALSE),0)</f>
        <v>0</v>
      </c>
      <c r="K419" s="18">
        <f t="shared" si="57"/>
        <v>0</v>
      </c>
      <c r="L419" s="34">
        <f t="shared" si="62"/>
        <v>0</v>
      </c>
      <c r="M419" s="17">
        <f t="shared" si="58"/>
        <v>0</v>
      </c>
      <c r="N419" s="33">
        <f t="shared" si="59"/>
        <v>0</v>
      </c>
      <c r="O419" s="17">
        <f t="shared" si="60"/>
        <v>0</v>
      </c>
      <c r="AF419"/>
      <c r="AG419"/>
    </row>
    <row r="420" spans="2:33" x14ac:dyDescent="0.2">
      <c r="B420" s="15"/>
      <c r="D420" s="60"/>
      <c r="E420" s="61"/>
      <c r="F420" s="60">
        <f t="shared" si="55"/>
        <v>0</v>
      </c>
      <c r="G420" s="62">
        <f t="shared" si="56"/>
        <v>0</v>
      </c>
      <c r="H420" s="62">
        <f t="shared" si="61"/>
        <v>0</v>
      </c>
      <c r="I420" s="62">
        <f>IF(AND(OR(AND(OR(B420="ICE",AND(B420="nzev",D420&gt;2035)),D420&gt;0),B420="ZEV",AND(B420="nzev",D420&lt;=2035)),E420&lt;&gt;BL),VLOOKUP(E420,Selection!$C$2:$D$11,2,FALSE),0)</f>
        <v>0</v>
      </c>
      <c r="K420" s="18">
        <f t="shared" si="57"/>
        <v>0</v>
      </c>
      <c r="L420" s="34">
        <f t="shared" si="62"/>
        <v>0</v>
      </c>
      <c r="M420" s="17">
        <f t="shared" si="58"/>
        <v>0</v>
      </c>
      <c r="N420" s="33">
        <f t="shared" si="59"/>
        <v>0</v>
      </c>
      <c r="O420" s="17">
        <f t="shared" si="60"/>
        <v>0</v>
      </c>
      <c r="AF420"/>
      <c r="AG420"/>
    </row>
    <row r="421" spans="2:33" x14ac:dyDescent="0.2">
      <c r="B421" s="15"/>
      <c r="D421" s="60"/>
      <c r="E421" s="61"/>
      <c r="F421" s="60">
        <f t="shared" si="55"/>
        <v>0</v>
      </c>
      <c r="G421" s="62">
        <f t="shared" si="56"/>
        <v>0</v>
      </c>
      <c r="H421" s="62">
        <f t="shared" si="61"/>
        <v>0</v>
      </c>
      <c r="I421" s="62">
        <f>IF(AND(OR(AND(OR(B421="ICE",AND(B421="nzev",D421&gt;2035)),D421&gt;0),B421="ZEV",AND(B421="nzev",D421&lt;=2035)),E421&lt;&gt;BL),VLOOKUP(E421,Selection!$C$2:$D$11,2,FALSE),0)</f>
        <v>0</v>
      </c>
      <c r="K421" s="18">
        <f t="shared" si="57"/>
        <v>0</v>
      </c>
      <c r="L421" s="34">
        <f t="shared" si="62"/>
        <v>0</v>
      </c>
      <c r="M421" s="17">
        <f t="shared" si="58"/>
        <v>0</v>
      </c>
      <c r="N421" s="33">
        <f t="shared" si="59"/>
        <v>0</v>
      </c>
      <c r="O421" s="17">
        <f t="shared" si="60"/>
        <v>0</v>
      </c>
      <c r="AF421"/>
      <c r="AG421"/>
    </row>
    <row r="422" spans="2:33" x14ac:dyDescent="0.2">
      <c r="B422" s="15"/>
      <c r="D422" s="60"/>
      <c r="E422" s="61"/>
      <c r="F422" s="60">
        <f t="shared" si="55"/>
        <v>0</v>
      </c>
      <c r="G422" s="62">
        <f t="shared" si="56"/>
        <v>0</v>
      </c>
      <c r="H422" s="62">
        <f t="shared" si="61"/>
        <v>0</v>
      </c>
      <c r="I422" s="62">
        <f>IF(AND(OR(AND(OR(B422="ICE",AND(B422="nzev",D422&gt;2035)),D422&gt;0),B422="ZEV",AND(B422="nzev",D422&lt;=2035)),E422&lt;&gt;BL),VLOOKUP(E422,Selection!$C$2:$D$11,2,FALSE),0)</f>
        <v>0</v>
      </c>
      <c r="K422" s="18">
        <f t="shared" si="57"/>
        <v>0</v>
      </c>
      <c r="L422" s="34">
        <f t="shared" si="62"/>
        <v>0</v>
      </c>
      <c r="M422" s="17">
        <f t="shared" si="58"/>
        <v>0</v>
      </c>
      <c r="N422" s="33">
        <f t="shared" si="59"/>
        <v>0</v>
      </c>
      <c r="O422" s="17">
        <f t="shared" si="60"/>
        <v>0</v>
      </c>
      <c r="AF422"/>
      <c r="AG422"/>
    </row>
    <row r="423" spans="2:33" x14ac:dyDescent="0.2">
      <c r="B423" s="15"/>
      <c r="D423" s="60"/>
      <c r="E423" s="61"/>
      <c r="F423" s="60">
        <f t="shared" si="55"/>
        <v>0</v>
      </c>
      <c r="G423" s="62">
        <f t="shared" si="56"/>
        <v>0</v>
      </c>
      <c r="H423" s="62">
        <f t="shared" si="61"/>
        <v>0</v>
      </c>
      <c r="I423" s="62">
        <f>IF(AND(OR(AND(OR(B423="ICE",AND(B423="nzev",D423&gt;2035)),D423&gt;0),B423="ZEV",AND(B423="nzev",D423&lt;=2035)),E423&lt;&gt;BL),VLOOKUP(E423,Selection!$C$2:$D$11,2,FALSE),0)</f>
        <v>0</v>
      </c>
      <c r="K423" s="18">
        <f t="shared" si="57"/>
        <v>0</v>
      </c>
      <c r="L423" s="34">
        <f t="shared" si="62"/>
        <v>0</v>
      </c>
      <c r="M423" s="17">
        <f t="shared" si="58"/>
        <v>0</v>
      </c>
      <c r="N423" s="33">
        <f t="shared" si="59"/>
        <v>0</v>
      </c>
      <c r="O423" s="17">
        <f t="shared" si="60"/>
        <v>0</v>
      </c>
      <c r="AF423"/>
      <c r="AG423"/>
    </row>
    <row r="424" spans="2:33" x14ac:dyDescent="0.2">
      <c r="B424" s="15"/>
      <c r="D424" s="60"/>
      <c r="E424" s="61"/>
      <c r="F424" s="60">
        <f t="shared" si="55"/>
        <v>0</v>
      </c>
      <c r="G424" s="62">
        <f t="shared" si="56"/>
        <v>0</v>
      </c>
      <c r="H424" s="62">
        <f t="shared" si="61"/>
        <v>0</v>
      </c>
      <c r="I424" s="62">
        <f>IF(AND(OR(AND(OR(B424="ICE",AND(B424="nzev",D424&gt;2035)),D424&gt;0),B424="ZEV",AND(B424="nzev",D424&lt;=2035)),E424&lt;&gt;BL),VLOOKUP(E424,Selection!$C$2:$D$11,2,FALSE),0)</f>
        <v>0</v>
      </c>
      <c r="K424" s="18">
        <f t="shared" si="57"/>
        <v>0</v>
      </c>
      <c r="L424" s="34">
        <f t="shared" si="62"/>
        <v>0</v>
      </c>
      <c r="M424" s="17">
        <f t="shared" si="58"/>
        <v>0</v>
      </c>
      <c r="N424" s="33">
        <f t="shared" si="59"/>
        <v>0</v>
      </c>
      <c r="O424" s="17">
        <f t="shared" si="60"/>
        <v>0</v>
      </c>
      <c r="AF424"/>
      <c r="AG424"/>
    </row>
    <row r="425" spans="2:33" x14ac:dyDescent="0.2">
      <c r="B425" s="15"/>
      <c r="D425" s="60"/>
      <c r="E425" s="61"/>
      <c r="F425" s="60">
        <f t="shared" si="55"/>
        <v>0</v>
      </c>
      <c r="G425" s="62">
        <f t="shared" si="56"/>
        <v>0</v>
      </c>
      <c r="H425" s="62">
        <f t="shared" si="61"/>
        <v>0</v>
      </c>
      <c r="I425" s="62">
        <f>IF(AND(OR(AND(OR(B425="ICE",AND(B425="nzev",D425&gt;2035)),D425&gt;0),B425="ZEV",AND(B425="nzev",D425&lt;=2035)),E425&lt;&gt;BL),VLOOKUP(E425,Selection!$C$2:$D$11,2,FALSE),0)</f>
        <v>0</v>
      </c>
      <c r="K425" s="18">
        <f t="shared" si="57"/>
        <v>0</v>
      </c>
      <c r="L425" s="34">
        <f t="shared" si="62"/>
        <v>0</v>
      </c>
      <c r="M425" s="17">
        <f t="shared" si="58"/>
        <v>0</v>
      </c>
      <c r="N425" s="33">
        <f t="shared" si="59"/>
        <v>0</v>
      </c>
      <c r="O425" s="17">
        <f t="shared" si="60"/>
        <v>0</v>
      </c>
      <c r="AF425"/>
      <c r="AG425"/>
    </row>
    <row r="426" spans="2:33" x14ac:dyDescent="0.2">
      <c r="B426" s="15"/>
      <c r="D426" s="60"/>
      <c r="E426" s="61"/>
      <c r="F426" s="60">
        <f t="shared" si="55"/>
        <v>0</v>
      </c>
      <c r="G426" s="62">
        <f t="shared" si="56"/>
        <v>0</v>
      </c>
      <c r="H426" s="62">
        <f t="shared" si="61"/>
        <v>0</v>
      </c>
      <c r="I426" s="62">
        <f>IF(AND(OR(AND(OR(B426="ICE",AND(B426="nzev",D426&gt;2035)),D426&gt;0),B426="ZEV",AND(B426="nzev",D426&lt;=2035)),E426&lt;&gt;BL),VLOOKUP(E426,Selection!$C$2:$D$11,2,FALSE),0)</f>
        <v>0</v>
      </c>
      <c r="K426" s="18">
        <f t="shared" si="57"/>
        <v>0</v>
      </c>
      <c r="L426" s="34">
        <f t="shared" si="62"/>
        <v>0</v>
      </c>
      <c r="M426" s="17">
        <f t="shared" si="58"/>
        <v>0</v>
      </c>
      <c r="N426" s="33">
        <f t="shared" si="59"/>
        <v>0</v>
      </c>
      <c r="O426" s="17">
        <f t="shared" si="60"/>
        <v>0</v>
      </c>
      <c r="AF426"/>
      <c r="AG426"/>
    </row>
    <row r="427" spans="2:33" x14ac:dyDescent="0.2">
      <c r="B427" s="15"/>
      <c r="D427" s="60"/>
      <c r="E427" s="61"/>
      <c r="F427" s="60">
        <f t="shared" si="55"/>
        <v>0</v>
      </c>
      <c r="G427" s="62">
        <f t="shared" si="56"/>
        <v>0</v>
      </c>
      <c r="H427" s="62">
        <f t="shared" si="61"/>
        <v>0</v>
      </c>
      <c r="I427" s="62">
        <f>IF(AND(OR(AND(OR(B427="ICE",AND(B427="nzev",D427&gt;2035)),D427&gt;0),B427="ZEV",AND(B427="nzev",D427&lt;=2035)),E427&lt;&gt;BL),VLOOKUP(E427,Selection!$C$2:$D$11,2,FALSE),0)</f>
        <v>0</v>
      </c>
      <c r="K427" s="18">
        <f t="shared" si="57"/>
        <v>0</v>
      </c>
      <c r="L427" s="34">
        <f t="shared" si="62"/>
        <v>0</v>
      </c>
      <c r="M427" s="17">
        <f t="shared" si="58"/>
        <v>0</v>
      </c>
      <c r="N427" s="33">
        <f t="shared" si="59"/>
        <v>0</v>
      </c>
      <c r="O427" s="17">
        <f t="shared" si="60"/>
        <v>0</v>
      </c>
      <c r="AF427"/>
      <c r="AG427"/>
    </row>
    <row r="428" spans="2:33" x14ac:dyDescent="0.2">
      <c r="B428" s="15"/>
      <c r="D428" s="60"/>
      <c r="E428" s="61"/>
      <c r="F428" s="60">
        <f t="shared" si="55"/>
        <v>0</v>
      </c>
      <c r="G428" s="62">
        <f t="shared" si="56"/>
        <v>0</v>
      </c>
      <c r="H428" s="62">
        <f t="shared" si="61"/>
        <v>0</v>
      </c>
      <c r="I428" s="62">
        <f>IF(AND(OR(AND(OR(B428="ICE",AND(B428="nzev",D428&gt;2035)),D428&gt;0),B428="ZEV",AND(B428="nzev",D428&lt;=2035)),E428&lt;&gt;BL),VLOOKUP(E428,Selection!$C$2:$D$11,2,FALSE),0)</f>
        <v>0</v>
      </c>
      <c r="K428" s="18">
        <f t="shared" si="57"/>
        <v>0</v>
      </c>
      <c r="L428" s="34">
        <f t="shared" si="62"/>
        <v>0</v>
      </c>
      <c r="M428" s="17">
        <f t="shared" si="58"/>
        <v>0</v>
      </c>
      <c r="N428" s="33">
        <f t="shared" si="59"/>
        <v>0</v>
      </c>
      <c r="O428" s="17">
        <f t="shared" si="60"/>
        <v>0</v>
      </c>
      <c r="AF428"/>
      <c r="AG428"/>
    </row>
    <row r="429" spans="2:33" x14ac:dyDescent="0.2">
      <c r="B429" s="15"/>
      <c r="D429" s="60"/>
      <c r="E429" s="61"/>
      <c r="F429" s="60">
        <f t="shared" si="55"/>
        <v>0</v>
      </c>
      <c r="G429" s="62">
        <f t="shared" si="56"/>
        <v>0</v>
      </c>
      <c r="H429" s="62">
        <f t="shared" si="61"/>
        <v>0</v>
      </c>
      <c r="I429" s="62">
        <f>IF(AND(OR(AND(OR(B429="ICE",AND(B429="nzev",D429&gt;2035)),D429&gt;0),B429="ZEV",AND(B429="nzev",D429&lt;=2035)),E429&lt;&gt;BL),VLOOKUP(E429,Selection!$C$2:$D$11,2,FALSE),0)</f>
        <v>0</v>
      </c>
      <c r="K429" s="18">
        <f t="shared" si="57"/>
        <v>0</v>
      </c>
      <c r="L429" s="34">
        <f t="shared" si="62"/>
        <v>0</v>
      </c>
      <c r="M429" s="17">
        <f t="shared" si="58"/>
        <v>0</v>
      </c>
      <c r="N429" s="33">
        <f t="shared" si="59"/>
        <v>0</v>
      </c>
      <c r="O429" s="17">
        <f t="shared" si="60"/>
        <v>0</v>
      </c>
      <c r="AF429"/>
      <c r="AG429"/>
    </row>
    <row r="430" spans="2:33" x14ac:dyDescent="0.2">
      <c r="B430" s="15"/>
      <c r="D430" s="60"/>
      <c r="E430" s="61"/>
      <c r="F430" s="60">
        <f t="shared" si="55"/>
        <v>0</v>
      </c>
      <c r="G430" s="62">
        <f t="shared" si="56"/>
        <v>0</v>
      </c>
      <c r="H430" s="62">
        <f t="shared" si="61"/>
        <v>0</v>
      </c>
      <c r="I430" s="62">
        <f>IF(AND(OR(AND(OR(B430="ICE",AND(B430="nzev",D430&gt;2035)),D430&gt;0),B430="ZEV",AND(B430="nzev",D430&lt;=2035)),E430&lt;&gt;BL),VLOOKUP(E430,Selection!$C$2:$D$11,2,FALSE),0)</f>
        <v>0</v>
      </c>
      <c r="K430" s="18">
        <f t="shared" si="57"/>
        <v>0</v>
      </c>
      <c r="L430" s="34">
        <f t="shared" si="62"/>
        <v>0</v>
      </c>
      <c r="M430" s="17">
        <f t="shared" si="58"/>
        <v>0</v>
      </c>
      <c r="N430" s="33">
        <f t="shared" si="59"/>
        <v>0</v>
      </c>
      <c r="O430" s="17">
        <f t="shared" si="60"/>
        <v>0</v>
      </c>
      <c r="AF430"/>
      <c r="AG430"/>
    </row>
    <row r="431" spans="2:33" x14ac:dyDescent="0.2">
      <c r="B431" s="15"/>
      <c r="D431" s="60"/>
      <c r="E431" s="61"/>
      <c r="F431" s="60">
        <f t="shared" si="55"/>
        <v>0</v>
      </c>
      <c r="G431" s="62">
        <f t="shared" si="56"/>
        <v>0</v>
      </c>
      <c r="H431" s="62">
        <f t="shared" si="61"/>
        <v>0</v>
      </c>
      <c r="I431" s="62">
        <f>IF(AND(OR(AND(OR(B431="ICE",AND(B431="nzev",D431&gt;2035)),D431&gt;0),B431="ZEV",AND(B431="nzev",D431&lt;=2035)),E431&lt;&gt;BL),VLOOKUP(E431,Selection!$C$2:$D$11,2,FALSE),0)</f>
        <v>0</v>
      </c>
      <c r="K431" s="18">
        <f t="shared" si="57"/>
        <v>0</v>
      </c>
      <c r="L431" s="34">
        <f t="shared" si="62"/>
        <v>0</v>
      </c>
      <c r="M431" s="17">
        <f t="shared" si="58"/>
        <v>0</v>
      </c>
      <c r="N431" s="33">
        <f t="shared" si="59"/>
        <v>0</v>
      </c>
      <c r="O431" s="17">
        <f t="shared" si="60"/>
        <v>0</v>
      </c>
      <c r="AF431"/>
      <c r="AG431"/>
    </row>
    <row r="432" spans="2:33" x14ac:dyDescent="0.2">
      <c r="B432" s="15"/>
      <c r="D432" s="60"/>
      <c r="E432" s="61"/>
      <c r="F432" s="60">
        <f t="shared" si="55"/>
        <v>0</v>
      </c>
      <c r="G432" s="62">
        <f t="shared" si="56"/>
        <v>0</v>
      </c>
      <c r="H432" s="62">
        <f t="shared" si="61"/>
        <v>0</v>
      </c>
      <c r="I432" s="62">
        <f>IF(AND(OR(AND(OR(B432="ICE",AND(B432="nzev",D432&gt;2035)),D432&gt;0),B432="ZEV",AND(B432="nzev",D432&lt;=2035)),E432&lt;&gt;BL),VLOOKUP(E432,Selection!$C$2:$D$11,2,FALSE),0)</f>
        <v>0</v>
      </c>
      <c r="K432" s="18">
        <f t="shared" si="57"/>
        <v>0</v>
      </c>
      <c r="L432" s="34">
        <f t="shared" si="62"/>
        <v>0</v>
      </c>
      <c r="M432" s="17">
        <f t="shared" si="58"/>
        <v>0</v>
      </c>
      <c r="N432" s="33">
        <f t="shared" si="59"/>
        <v>0</v>
      </c>
      <c r="O432" s="17">
        <f t="shared" si="60"/>
        <v>0</v>
      </c>
      <c r="AF432"/>
      <c r="AG432"/>
    </row>
    <row r="433" spans="2:33" x14ac:dyDescent="0.2">
      <c r="B433" s="15"/>
      <c r="D433" s="60"/>
      <c r="E433" s="61"/>
      <c r="F433" s="60">
        <f t="shared" si="55"/>
        <v>0</v>
      </c>
      <c r="G433" s="62">
        <f t="shared" si="56"/>
        <v>0</v>
      </c>
      <c r="H433" s="62">
        <f t="shared" si="61"/>
        <v>0</v>
      </c>
      <c r="I433" s="62">
        <f>IF(AND(OR(AND(OR(B433="ICE",AND(B433="nzev",D433&gt;2035)),D433&gt;0),B433="ZEV",AND(B433="nzev",D433&lt;=2035)),E433&lt;&gt;BL),VLOOKUP(E433,Selection!$C$2:$D$11,2,FALSE),0)</f>
        <v>0</v>
      </c>
      <c r="K433" s="18">
        <f t="shared" si="57"/>
        <v>0</v>
      </c>
      <c r="L433" s="34">
        <f t="shared" si="62"/>
        <v>0</v>
      </c>
      <c r="M433" s="17">
        <f t="shared" si="58"/>
        <v>0</v>
      </c>
      <c r="N433" s="33">
        <f t="shared" si="59"/>
        <v>0</v>
      </c>
      <c r="O433" s="17">
        <f t="shared" si="60"/>
        <v>0</v>
      </c>
      <c r="AF433"/>
      <c r="AG433"/>
    </row>
    <row r="434" spans="2:33" x14ac:dyDescent="0.2">
      <c r="B434" s="15"/>
      <c r="D434" s="60"/>
      <c r="E434" s="61"/>
      <c r="F434" s="60">
        <f t="shared" si="55"/>
        <v>0</v>
      </c>
      <c r="G434" s="62">
        <f t="shared" si="56"/>
        <v>0</v>
      </c>
      <c r="H434" s="62">
        <f t="shared" si="61"/>
        <v>0</v>
      </c>
      <c r="I434" s="62">
        <f>IF(AND(OR(AND(OR(B434="ICE",AND(B434="nzev",D434&gt;2035)),D434&gt;0),B434="ZEV",AND(B434="nzev",D434&lt;=2035)),E434&lt;&gt;BL),VLOOKUP(E434,Selection!$C$2:$D$11,2,FALSE),0)</f>
        <v>0</v>
      </c>
      <c r="K434" s="18">
        <f t="shared" si="57"/>
        <v>0</v>
      </c>
      <c r="L434" s="34">
        <f t="shared" si="62"/>
        <v>0</v>
      </c>
      <c r="M434" s="17">
        <f t="shared" si="58"/>
        <v>0</v>
      </c>
      <c r="N434" s="33">
        <f t="shared" si="59"/>
        <v>0</v>
      </c>
      <c r="O434" s="17">
        <f t="shared" si="60"/>
        <v>0</v>
      </c>
      <c r="AF434"/>
      <c r="AG434"/>
    </row>
    <row r="435" spans="2:33" x14ac:dyDescent="0.2">
      <c r="B435" s="15"/>
      <c r="D435" s="60"/>
      <c r="E435" s="61"/>
      <c r="F435" s="60">
        <f t="shared" si="55"/>
        <v>0</v>
      </c>
      <c r="G435" s="62">
        <f t="shared" si="56"/>
        <v>0</v>
      </c>
      <c r="H435" s="62">
        <f t="shared" si="61"/>
        <v>0</v>
      </c>
      <c r="I435" s="62">
        <f>IF(AND(OR(AND(OR(B435="ICE",AND(B435="nzev",D435&gt;2035)),D435&gt;0),B435="ZEV",AND(B435="nzev",D435&lt;=2035)),E435&lt;&gt;BL),VLOOKUP(E435,Selection!$C$2:$D$11,2,FALSE),0)</f>
        <v>0</v>
      </c>
      <c r="K435" s="18">
        <f t="shared" si="57"/>
        <v>0</v>
      </c>
      <c r="L435" s="34">
        <f t="shared" si="62"/>
        <v>0</v>
      </c>
      <c r="M435" s="17">
        <f t="shared" si="58"/>
        <v>0</v>
      </c>
      <c r="N435" s="33">
        <f t="shared" si="59"/>
        <v>0</v>
      </c>
      <c r="O435" s="17">
        <f t="shared" si="60"/>
        <v>0</v>
      </c>
      <c r="AF435"/>
      <c r="AG435"/>
    </row>
    <row r="436" spans="2:33" x14ac:dyDescent="0.2">
      <c r="B436" s="15"/>
      <c r="D436" s="60"/>
      <c r="E436" s="61"/>
      <c r="F436" s="60">
        <f t="shared" si="55"/>
        <v>0</v>
      </c>
      <c r="G436" s="62">
        <f t="shared" si="56"/>
        <v>0</v>
      </c>
      <c r="H436" s="62">
        <f t="shared" si="61"/>
        <v>0</v>
      </c>
      <c r="I436" s="62">
        <f>IF(AND(OR(AND(OR(B436="ICE",AND(B436="nzev",D436&gt;2035)),D436&gt;0),B436="ZEV",AND(B436="nzev",D436&lt;=2035)),E436&lt;&gt;BL),VLOOKUP(E436,Selection!$C$2:$D$11,2,FALSE),0)</f>
        <v>0</v>
      </c>
      <c r="K436" s="18">
        <f t="shared" si="57"/>
        <v>0</v>
      </c>
      <c r="L436" s="34">
        <f t="shared" si="62"/>
        <v>0</v>
      </c>
      <c r="M436" s="17">
        <f t="shared" si="58"/>
        <v>0</v>
      </c>
      <c r="N436" s="33">
        <f t="shared" si="59"/>
        <v>0</v>
      </c>
      <c r="O436" s="17">
        <f t="shared" si="60"/>
        <v>0</v>
      </c>
      <c r="AF436"/>
      <c r="AG436"/>
    </row>
    <row r="437" spans="2:33" x14ac:dyDescent="0.2">
      <c r="B437" s="15"/>
      <c r="D437" s="60"/>
      <c r="E437" s="61"/>
      <c r="F437" s="60">
        <f t="shared" si="55"/>
        <v>0</v>
      </c>
      <c r="G437" s="62">
        <f t="shared" si="56"/>
        <v>0</v>
      </c>
      <c r="H437" s="62">
        <f t="shared" si="61"/>
        <v>0</v>
      </c>
      <c r="I437" s="62">
        <f>IF(AND(OR(AND(OR(B437="ICE",AND(B437="nzev",D437&gt;2035)),D437&gt;0),B437="ZEV",AND(B437="nzev",D437&lt;=2035)),E437&lt;&gt;BL),VLOOKUP(E437,Selection!$C$2:$D$11,2,FALSE),0)</f>
        <v>0</v>
      </c>
      <c r="K437" s="18">
        <f t="shared" si="57"/>
        <v>0</v>
      </c>
      <c r="L437" s="34">
        <f t="shared" si="62"/>
        <v>0</v>
      </c>
      <c r="M437" s="17">
        <f t="shared" si="58"/>
        <v>0</v>
      </c>
      <c r="N437" s="33">
        <f t="shared" si="59"/>
        <v>0</v>
      </c>
      <c r="O437" s="17">
        <f t="shared" si="60"/>
        <v>0</v>
      </c>
      <c r="AF437"/>
      <c r="AG437"/>
    </row>
    <row r="438" spans="2:33" x14ac:dyDescent="0.2">
      <c r="B438" s="15"/>
      <c r="D438" s="60"/>
      <c r="E438" s="61"/>
      <c r="F438" s="60">
        <f t="shared" si="55"/>
        <v>0</v>
      </c>
      <c r="G438" s="62">
        <f t="shared" si="56"/>
        <v>0</v>
      </c>
      <c r="H438" s="62">
        <f t="shared" si="61"/>
        <v>0</v>
      </c>
      <c r="I438" s="62">
        <f>IF(AND(OR(AND(OR(B438="ICE",AND(B438="nzev",D438&gt;2035)),D438&gt;0),B438="ZEV",AND(B438="nzev",D438&lt;=2035)),E438&lt;&gt;BL),VLOOKUP(E438,Selection!$C$2:$D$11,2,FALSE),0)</f>
        <v>0</v>
      </c>
      <c r="K438" s="18">
        <f t="shared" si="57"/>
        <v>0</v>
      </c>
      <c r="L438" s="34">
        <f t="shared" si="62"/>
        <v>0</v>
      </c>
      <c r="M438" s="17">
        <f t="shared" si="58"/>
        <v>0</v>
      </c>
      <c r="N438" s="33">
        <f t="shared" si="59"/>
        <v>0</v>
      </c>
      <c r="O438" s="17">
        <f t="shared" si="60"/>
        <v>0</v>
      </c>
      <c r="AF438"/>
      <c r="AG438"/>
    </row>
    <row r="439" spans="2:33" x14ac:dyDescent="0.2">
      <c r="B439" s="15"/>
      <c r="D439" s="60"/>
      <c r="E439" s="61"/>
      <c r="F439" s="60">
        <f t="shared" si="55"/>
        <v>0</v>
      </c>
      <c r="G439" s="62">
        <f t="shared" si="56"/>
        <v>0</v>
      </c>
      <c r="H439" s="62">
        <f t="shared" si="61"/>
        <v>0</v>
      </c>
      <c r="I439" s="62">
        <f>IF(AND(OR(AND(OR(B439="ICE",AND(B439="nzev",D439&gt;2035)),D439&gt;0),B439="ZEV",AND(B439="nzev",D439&lt;=2035)),E439&lt;&gt;BL),VLOOKUP(E439,Selection!$C$2:$D$11,2,FALSE),0)</f>
        <v>0</v>
      </c>
      <c r="K439" s="18">
        <f t="shared" si="57"/>
        <v>0</v>
      </c>
      <c r="L439" s="34">
        <f t="shared" si="62"/>
        <v>0</v>
      </c>
      <c r="M439" s="17">
        <f t="shared" si="58"/>
        <v>0</v>
      </c>
      <c r="N439" s="33">
        <f t="shared" si="59"/>
        <v>0</v>
      </c>
      <c r="O439" s="17">
        <f t="shared" si="60"/>
        <v>0</v>
      </c>
      <c r="AF439"/>
      <c r="AG439"/>
    </row>
    <row r="440" spans="2:33" x14ac:dyDescent="0.2">
      <c r="B440" s="15"/>
      <c r="D440" s="60"/>
      <c r="E440" s="61"/>
      <c r="F440" s="60">
        <f t="shared" si="55"/>
        <v>0</v>
      </c>
      <c r="G440" s="62">
        <f t="shared" si="56"/>
        <v>0</v>
      </c>
      <c r="H440" s="62">
        <f t="shared" si="61"/>
        <v>0</v>
      </c>
      <c r="I440" s="62">
        <f>IF(AND(OR(AND(OR(B440="ICE",AND(B440="nzev",D440&gt;2035)),D440&gt;0),B440="ZEV",AND(B440="nzev",D440&lt;=2035)),E440&lt;&gt;BL),VLOOKUP(E440,Selection!$C$2:$D$11,2,FALSE),0)</f>
        <v>0</v>
      </c>
      <c r="K440" s="18">
        <f t="shared" si="57"/>
        <v>0</v>
      </c>
      <c r="L440" s="34">
        <f t="shared" si="62"/>
        <v>0</v>
      </c>
      <c r="M440" s="17">
        <f t="shared" si="58"/>
        <v>0</v>
      </c>
      <c r="N440" s="33">
        <f t="shared" si="59"/>
        <v>0</v>
      </c>
      <c r="O440" s="17">
        <f t="shared" si="60"/>
        <v>0</v>
      </c>
      <c r="AE440" s="18"/>
      <c r="AG440"/>
    </row>
    <row r="441" spans="2:33" x14ac:dyDescent="0.2">
      <c r="B441" s="15"/>
      <c r="D441" s="60"/>
      <c r="E441" s="61"/>
      <c r="F441" s="60">
        <f t="shared" si="55"/>
        <v>0</v>
      </c>
      <c r="G441" s="62">
        <f t="shared" si="56"/>
        <v>0</v>
      </c>
      <c r="H441" s="62">
        <f t="shared" si="61"/>
        <v>0</v>
      </c>
      <c r="I441" s="62">
        <f>IF(AND(OR(AND(OR(B441="ICE",AND(B441="nzev",D441&gt;2035)),D441&gt;0),B441="ZEV",AND(B441="nzev",D441&lt;=2035)),E441&lt;&gt;BL),VLOOKUP(E441,Selection!$C$2:$D$11,2,FALSE),0)</f>
        <v>0</v>
      </c>
      <c r="K441" s="18">
        <f t="shared" si="57"/>
        <v>0</v>
      </c>
      <c r="L441" s="34">
        <f t="shared" si="62"/>
        <v>0</v>
      </c>
      <c r="M441" s="17">
        <f t="shared" si="58"/>
        <v>0</v>
      </c>
      <c r="N441" s="33">
        <f t="shared" si="59"/>
        <v>0</v>
      </c>
      <c r="O441" s="17">
        <f t="shared" si="60"/>
        <v>0</v>
      </c>
      <c r="AF441"/>
      <c r="AG441"/>
    </row>
    <row r="442" spans="2:33" x14ac:dyDescent="0.2">
      <c r="B442" s="15"/>
      <c r="D442" s="60"/>
      <c r="E442" s="61"/>
      <c r="F442" s="60">
        <f t="shared" si="55"/>
        <v>0</v>
      </c>
      <c r="G442" s="62">
        <f t="shared" si="56"/>
        <v>0</v>
      </c>
      <c r="H442" s="62">
        <f t="shared" si="61"/>
        <v>0</v>
      </c>
      <c r="I442" s="62">
        <f>IF(AND(OR(AND(OR(B442="ICE",AND(B442="nzev",D442&gt;2035)),D442&gt;0),B442="ZEV",AND(B442="nzev",D442&lt;=2035)),E442&lt;&gt;BL),VLOOKUP(E442,Selection!$C$2:$D$11,2,FALSE),0)</f>
        <v>0</v>
      </c>
      <c r="K442" s="18">
        <f t="shared" si="57"/>
        <v>0</v>
      </c>
      <c r="L442" s="34">
        <f t="shared" si="62"/>
        <v>0</v>
      </c>
      <c r="M442" s="17">
        <f t="shared" si="58"/>
        <v>0</v>
      </c>
      <c r="N442" s="33">
        <f t="shared" si="59"/>
        <v>0</v>
      </c>
      <c r="O442" s="17">
        <f t="shared" si="60"/>
        <v>0</v>
      </c>
      <c r="AE442" s="18"/>
      <c r="AG442"/>
    </row>
    <row r="443" spans="2:33" x14ac:dyDescent="0.2">
      <c r="B443" s="15"/>
      <c r="D443" s="60"/>
      <c r="E443" s="61"/>
      <c r="F443" s="60">
        <f t="shared" si="55"/>
        <v>0</v>
      </c>
      <c r="G443" s="62">
        <f t="shared" si="56"/>
        <v>0</v>
      </c>
      <c r="H443" s="62">
        <f t="shared" si="61"/>
        <v>0</v>
      </c>
      <c r="I443" s="62">
        <f>IF(AND(OR(AND(OR(B443="ICE",AND(B443="nzev",D443&gt;2035)),D443&gt;0),B443="ZEV",AND(B443="nzev",D443&lt;=2035)),E443&lt;&gt;BL),VLOOKUP(E443,Selection!$C$2:$D$11,2,FALSE),0)</f>
        <v>0</v>
      </c>
      <c r="K443" s="18">
        <f t="shared" si="57"/>
        <v>0</v>
      </c>
      <c r="L443" s="34">
        <f t="shared" si="62"/>
        <v>0</v>
      </c>
      <c r="M443" s="17">
        <f t="shared" si="58"/>
        <v>0</v>
      </c>
      <c r="N443" s="33">
        <f t="shared" si="59"/>
        <v>0</v>
      </c>
      <c r="O443" s="17">
        <f t="shared" si="60"/>
        <v>0</v>
      </c>
      <c r="AF443"/>
      <c r="AG443"/>
    </row>
    <row r="444" spans="2:33" x14ac:dyDescent="0.2">
      <c r="B444" s="15"/>
      <c r="D444" s="60"/>
      <c r="E444" s="61"/>
      <c r="F444" s="60">
        <f t="shared" si="55"/>
        <v>0</v>
      </c>
      <c r="G444" s="62">
        <f t="shared" si="56"/>
        <v>0</v>
      </c>
      <c r="H444" s="62">
        <f t="shared" si="61"/>
        <v>0</v>
      </c>
      <c r="I444" s="62">
        <f>IF(AND(OR(AND(OR(B444="ICE",AND(B444="nzev",D444&gt;2035)),D444&gt;0),B444="ZEV",AND(B444="nzev",D444&lt;=2035)),E444&lt;&gt;BL),VLOOKUP(E444,Selection!$C$2:$D$11,2,FALSE),0)</f>
        <v>0</v>
      </c>
      <c r="K444" s="18">
        <f t="shared" si="57"/>
        <v>0</v>
      </c>
      <c r="L444" s="34">
        <f t="shared" si="62"/>
        <v>0</v>
      </c>
      <c r="M444" s="17">
        <f t="shared" si="58"/>
        <v>0</v>
      </c>
      <c r="N444" s="33">
        <f t="shared" si="59"/>
        <v>0</v>
      </c>
      <c r="O444" s="17">
        <f t="shared" si="60"/>
        <v>0</v>
      </c>
      <c r="AE444" s="18"/>
      <c r="AG444"/>
    </row>
    <row r="445" spans="2:33" x14ac:dyDescent="0.2">
      <c r="B445" s="15"/>
      <c r="D445" s="60"/>
      <c r="E445" s="61"/>
      <c r="F445" s="60">
        <f t="shared" si="55"/>
        <v>0</v>
      </c>
      <c r="G445" s="62">
        <f t="shared" si="56"/>
        <v>0</v>
      </c>
      <c r="H445" s="62">
        <f t="shared" si="61"/>
        <v>0</v>
      </c>
      <c r="I445" s="62">
        <f>IF(AND(OR(AND(OR(B445="ICE",AND(B445="nzev",D445&gt;2035)),D445&gt;0),B445="ZEV",AND(B445="nzev",D445&lt;=2035)),E445&lt;&gt;BL),VLOOKUP(E445,Selection!$C$2:$D$11,2,FALSE),0)</f>
        <v>0</v>
      </c>
      <c r="K445" s="18">
        <f t="shared" si="57"/>
        <v>0</v>
      </c>
      <c r="L445" s="34">
        <f t="shared" si="62"/>
        <v>0</v>
      </c>
      <c r="M445" s="17">
        <f t="shared" si="58"/>
        <v>0</v>
      </c>
      <c r="N445" s="33">
        <f t="shared" si="59"/>
        <v>0</v>
      </c>
      <c r="O445" s="17">
        <f t="shared" si="60"/>
        <v>0</v>
      </c>
      <c r="AF445"/>
      <c r="AG445"/>
    </row>
    <row r="446" spans="2:33" x14ac:dyDescent="0.2">
      <c r="B446" s="15"/>
      <c r="D446" s="60"/>
      <c r="E446" s="61"/>
      <c r="F446" s="60">
        <f t="shared" si="55"/>
        <v>0</v>
      </c>
      <c r="G446" s="62">
        <f t="shared" si="56"/>
        <v>0</v>
      </c>
      <c r="H446" s="62">
        <f t="shared" si="61"/>
        <v>0</v>
      </c>
      <c r="I446" s="62">
        <f>IF(AND(OR(AND(OR(B446="ICE",AND(B446="nzev",D446&gt;2035)),D446&gt;0),B446="ZEV",AND(B446="nzev",D446&lt;=2035)),E446&lt;&gt;BL),VLOOKUP(E446,Selection!$C$2:$D$11,2,FALSE),0)</f>
        <v>0</v>
      </c>
      <c r="K446" s="18">
        <f t="shared" si="57"/>
        <v>0</v>
      </c>
      <c r="L446" s="34">
        <f t="shared" si="62"/>
        <v>0</v>
      </c>
      <c r="M446" s="17">
        <f t="shared" si="58"/>
        <v>0</v>
      </c>
      <c r="N446" s="33">
        <f t="shared" si="59"/>
        <v>0</v>
      </c>
      <c r="O446" s="17">
        <f t="shared" si="60"/>
        <v>0</v>
      </c>
      <c r="AF446"/>
      <c r="AG446"/>
    </row>
    <row r="447" spans="2:33" x14ac:dyDescent="0.2">
      <c r="B447" s="15"/>
      <c r="D447" s="60"/>
      <c r="E447" s="61"/>
      <c r="F447" s="60">
        <f t="shared" si="55"/>
        <v>0</v>
      </c>
      <c r="G447" s="62">
        <f t="shared" si="56"/>
        <v>0</v>
      </c>
      <c r="H447" s="62">
        <f t="shared" si="61"/>
        <v>0</v>
      </c>
      <c r="I447" s="62">
        <f>IF(AND(OR(AND(OR(B447="ICE",AND(B447="nzev",D447&gt;2035)),D447&gt;0),B447="ZEV",AND(B447="nzev",D447&lt;=2035)),E447&lt;&gt;BL),VLOOKUP(E447,Selection!$C$2:$D$11,2,FALSE),0)</f>
        <v>0</v>
      </c>
      <c r="K447" s="18">
        <f t="shared" si="57"/>
        <v>0</v>
      </c>
      <c r="L447" s="34">
        <f t="shared" si="62"/>
        <v>0</v>
      </c>
      <c r="M447" s="17">
        <f t="shared" si="58"/>
        <v>0</v>
      </c>
      <c r="N447" s="33">
        <f t="shared" si="59"/>
        <v>0</v>
      </c>
      <c r="O447" s="17">
        <f t="shared" si="60"/>
        <v>0</v>
      </c>
      <c r="AE447" s="18"/>
      <c r="AG447"/>
    </row>
    <row r="448" spans="2:33" x14ac:dyDescent="0.2">
      <c r="B448" s="15"/>
      <c r="D448" s="60"/>
      <c r="E448" s="61"/>
      <c r="F448" s="60">
        <f t="shared" si="55"/>
        <v>0</v>
      </c>
      <c r="G448" s="62">
        <f t="shared" si="56"/>
        <v>0</v>
      </c>
      <c r="H448" s="62">
        <f t="shared" si="61"/>
        <v>0</v>
      </c>
      <c r="I448" s="62">
        <f>IF(AND(OR(AND(OR(B448="ICE",AND(B448="nzev",D448&gt;2035)),D448&gt;0),B448="ZEV",AND(B448="nzev",D448&lt;=2035)),E448&lt;&gt;BL),VLOOKUP(E448,Selection!$C$2:$D$11,2,FALSE),0)</f>
        <v>0</v>
      </c>
      <c r="K448" s="18">
        <f t="shared" si="57"/>
        <v>0</v>
      </c>
      <c r="L448" s="34">
        <f t="shared" si="62"/>
        <v>0</v>
      </c>
      <c r="M448" s="17">
        <f t="shared" si="58"/>
        <v>0</v>
      </c>
      <c r="N448" s="33">
        <f t="shared" si="59"/>
        <v>0</v>
      </c>
      <c r="O448" s="17">
        <f t="shared" si="60"/>
        <v>0</v>
      </c>
      <c r="AF448"/>
      <c r="AG448"/>
    </row>
    <row r="449" spans="2:33" x14ac:dyDescent="0.2">
      <c r="B449" s="15"/>
      <c r="D449" s="60"/>
      <c r="E449" s="61"/>
      <c r="F449" s="60">
        <f t="shared" si="55"/>
        <v>0</v>
      </c>
      <c r="G449" s="62">
        <f t="shared" si="56"/>
        <v>0</v>
      </c>
      <c r="H449" s="62">
        <f t="shared" si="61"/>
        <v>0</v>
      </c>
      <c r="I449" s="62">
        <f>IF(AND(OR(AND(OR(B449="ICE",AND(B449="nzev",D449&gt;2035)),D449&gt;0),B449="ZEV",AND(B449="nzev",D449&lt;=2035)),E449&lt;&gt;BL),VLOOKUP(E449,Selection!$C$2:$D$11,2,FALSE),0)</f>
        <v>0</v>
      </c>
      <c r="K449" s="18">
        <f t="shared" si="57"/>
        <v>0</v>
      </c>
      <c r="L449" s="34">
        <f t="shared" si="62"/>
        <v>0</v>
      </c>
      <c r="M449" s="17">
        <f t="shared" si="58"/>
        <v>0</v>
      </c>
      <c r="N449" s="33">
        <f t="shared" si="59"/>
        <v>0</v>
      </c>
      <c r="O449" s="17">
        <f t="shared" si="60"/>
        <v>0</v>
      </c>
      <c r="AE449" s="18"/>
      <c r="AG449"/>
    </row>
    <row r="450" spans="2:33" x14ac:dyDescent="0.2">
      <c r="B450" s="15"/>
      <c r="D450" s="60"/>
      <c r="E450" s="61"/>
      <c r="F450" s="60">
        <f t="shared" si="55"/>
        <v>0</v>
      </c>
      <c r="G450" s="62">
        <f t="shared" si="56"/>
        <v>0</v>
      </c>
      <c r="H450" s="62">
        <f t="shared" si="61"/>
        <v>0</v>
      </c>
      <c r="I450" s="62">
        <f>IF(AND(OR(AND(OR(B450="ICE",AND(B450="nzev",D450&gt;2035)),D450&gt;0),B450="ZEV",AND(B450="nzev",D450&lt;=2035)),E450&lt;&gt;BL),VLOOKUP(E450,Selection!$C$2:$D$11,2,FALSE),0)</f>
        <v>0</v>
      </c>
      <c r="K450" s="18">
        <f t="shared" si="57"/>
        <v>0</v>
      </c>
      <c r="L450" s="34">
        <f t="shared" si="62"/>
        <v>0</v>
      </c>
      <c r="M450" s="17">
        <f t="shared" si="58"/>
        <v>0</v>
      </c>
      <c r="N450" s="33">
        <f t="shared" si="59"/>
        <v>0</v>
      </c>
      <c r="O450" s="17">
        <f t="shared" si="60"/>
        <v>0</v>
      </c>
      <c r="AF450"/>
      <c r="AG450"/>
    </row>
    <row r="451" spans="2:33" x14ac:dyDescent="0.2">
      <c r="B451" s="15"/>
      <c r="D451" s="60"/>
      <c r="E451" s="61"/>
      <c r="F451" s="60">
        <f t="shared" si="55"/>
        <v>0</v>
      </c>
      <c r="G451" s="62">
        <f t="shared" si="56"/>
        <v>0</v>
      </c>
      <c r="H451" s="62">
        <f t="shared" si="61"/>
        <v>0</v>
      </c>
      <c r="I451" s="62">
        <f>IF(AND(OR(AND(OR(B451="ICE",AND(B451="nzev",D451&gt;2035)),D451&gt;0),B451="ZEV",AND(B451="nzev",D451&lt;=2035)),E451&lt;&gt;BL),VLOOKUP(E451,Selection!$C$2:$D$11,2,FALSE),0)</f>
        <v>0</v>
      </c>
      <c r="K451" s="18">
        <f t="shared" si="57"/>
        <v>0</v>
      </c>
      <c r="L451" s="34">
        <f t="shared" si="62"/>
        <v>0</v>
      </c>
      <c r="M451" s="17">
        <f t="shared" si="58"/>
        <v>0</v>
      </c>
      <c r="N451" s="33">
        <f t="shared" si="59"/>
        <v>0</v>
      </c>
      <c r="O451" s="17">
        <f t="shared" si="60"/>
        <v>0</v>
      </c>
      <c r="AE451" s="18"/>
      <c r="AG451"/>
    </row>
    <row r="452" spans="2:33" x14ac:dyDescent="0.2">
      <c r="B452" s="15"/>
      <c r="D452" s="60"/>
      <c r="E452" s="61"/>
      <c r="F452" s="60">
        <f t="shared" si="55"/>
        <v>0</v>
      </c>
      <c r="G452" s="62">
        <f t="shared" si="56"/>
        <v>0</v>
      </c>
      <c r="H452" s="62">
        <f t="shared" si="61"/>
        <v>0</v>
      </c>
      <c r="I452" s="62">
        <f>IF(AND(OR(AND(OR(B452="ICE",AND(B452="nzev",D452&gt;2035)),D452&gt;0),B452="ZEV",AND(B452="nzev",D452&lt;=2035)),E452&lt;&gt;BL),VLOOKUP(E452,Selection!$C$2:$D$11,2,FALSE),0)</f>
        <v>0</v>
      </c>
      <c r="K452" s="18">
        <f t="shared" si="57"/>
        <v>0</v>
      </c>
      <c r="L452" s="34">
        <f t="shared" si="62"/>
        <v>0</v>
      </c>
      <c r="M452" s="17">
        <f t="shared" si="58"/>
        <v>0</v>
      </c>
      <c r="N452" s="33">
        <f t="shared" si="59"/>
        <v>0</v>
      </c>
      <c r="O452" s="17">
        <f t="shared" si="60"/>
        <v>0</v>
      </c>
      <c r="AF452"/>
      <c r="AG452"/>
    </row>
    <row r="453" spans="2:33" x14ac:dyDescent="0.2">
      <c r="B453" s="15"/>
      <c r="D453" s="60"/>
      <c r="E453" s="61"/>
      <c r="F453" s="60">
        <f t="shared" si="55"/>
        <v>0</v>
      </c>
      <c r="G453" s="62">
        <f t="shared" si="56"/>
        <v>0</v>
      </c>
      <c r="H453" s="62">
        <f t="shared" si="61"/>
        <v>0</v>
      </c>
      <c r="I453" s="62">
        <f>IF(AND(OR(AND(OR(B453="ICE",AND(B453="nzev",D453&gt;2035)),D453&gt;0),B453="ZEV",AND(B453="nzev",D453&lt;=2035)),E453&lt;&gt;BL),VLOOKUP(E453,Selection!$C$2:$D$11,2,FALSE),0)</f>
        <v>0</v>
      </c>
      <c r="K453" s="18">
        <f t="shared" si="57"/>
        <v>0</v>
      </c>
      <c r="L453" s="34">
        <f t="shared" si="62"/>
        <v>0</v>
      </c>
      <c r="M453" s="17">
        <f t="shared" si="58"/>
        <v>0</v>
      </c>
      <c r="N453" s="33">
        <f t="shared" si="59"/>
        <v>0</v>
      </c>
      <c r="O453" s="17">
        <f t="shared" si="60"/>
        <v>0</v>
      </c>
      <c r="AF453"/>
      <c r="AG453"/>
    </row>
    <row r="454" spans="2:33" x14ac:dyDescent="0.2">
      <c r="B454" s="15"/>
      <c r="D454" s="60"/>
      <c r="E454" s="61"/>
      <c r="F454" s="60">
        <f t="shared" ref="F454:F517" si="63">IF(AND(OR(B454="ICE",AND(B454="nzev",D454&gt;2035)),E454&lt;&gt;BL),IF(IFERROR(SEARCH("cab tractor",E454),FALSE),"Please Enter",BL),BL)</f>
        <v>0</v>
      </c>
      <c r="G454" s="62">
        <f t="shared" ref="G454:G517" si="64">IF(AND(OR(B454="ICE",AND(B454="nzev",D454&gt;2035)),E454&lt;&gt;BL),IF(IFERROR(SEARCH("cab tractor",E454),FALSE),IF(AND(F454&gt;12,F454&lt;19),F454,18),18),IF(D454&gt;1900,18,BL))</f>
        <v>0</v>
      </c>
      <c r="H454" s="62">
        <f t="shared" si="61"/>
        <v>0</v>
      </c>
      <c r="I454" s="62">
        <f>IF(AND(OR(AND(OR(B454="ICE",AND(B454="nzev",D454&gt;2035)),D454&gt;0),B454="ZEV",AND(B454="nzev",D454&lt;=2035)),E454&lt;&gt;BL),VLOOKUP(E454,Selection!$C$2:$D$11,2,FALSE),0)</f>
        <v>0</v>
      </c>
      <c r="K454" s="18">
        <f t="shared" ref="K454:K517" si="65">IF(B454="ICE",IF(D454&gt;0,D454+18,0),IF(OR(AND(B454="nzev",D454&lt;=2035),B454="zev"),0,IF(D454&gt;0,D454+18,0)))</f>
        <v>0</v>
      </c>
      <c r="L454" s="34">
        <f t="shared" si="62"/>
        <v>0</v>
      </c>
      <c r="M454" s="17">
        <f t="shared" ref="M454:M517" si="66">IF(B454="ICE",IF(ISNUMBER(L454),D454+L454,D454+18),IF(AND(B454="nzev",D454&gt;2035),IF(ISNUMBER(L454),D454+L454,D454+18),0))</f>
        <v>0</v>
      </c>
      <c r="N454" s="33">
        <f t="shared" ref="N454:N517" si="67">IF(AND(OR(B454="ICE",AND(B454="nzev",D454&gt;2035)),D454&gt;0),I454,IF(OR(B454="ZEV",AND(B454="nzev",D454&lt;=2035)),-1*I454,0))</f>
        <v>0</v>
      </c>
      <c r="O454" s="17">
        <f t="shared" ref="O454:O517" si="68">IF(OR(B454="ICE",AND(B454="nzev",D454&gt;2035)),1,IF(OR(B454="ZEV",AND(B454="nzev",D454&lt;=2035)),-1,0))</f>
        <v>0</v>
      </c>
      <c r="AF454"/>
      <c r="AG454"/>
    </row>
    <row r="455" spans="2:33" x14ac:dyDescent="0.2">
      <c r="B455" s="15"/>
      <c r="D455" s="60"/>
      <c r="E455" s="61"/>
      <c r="F455" s="60">
        <f t="shared" si="63"/>
        <v>0</v>
      </c>
      <c r="G455" s="62">
        <f t="shared" si="64"/>
        <v>0</v>
      </c>
      <c r="H455" s="62">
        <f t="shared" ref="H455:H518" si="69">IF(M455&lt;K455,M455,K455)</f>
        <v>0</v>
      </c>
      <c r="I455" s="62">
        <f>IF(AND(OR(AND(OR(B455="ICE",AND(B455="nzev",D455&gt;2035)),D455&gt;0),B455="ZEV",AND(B455="nzev",D455&lt;=2035)),E455&lt;&gt;BL),VLOOKUP(E455,Selection!$C$2:$D$11,2,FALSE),0)</f>
        <v>0</v>
      </c>
      <c r="K455" s="18">
        <f t="shared" si="65"/>
        <v>0</v>
      </c>
      <c r="L455" s="34">
        <f t="shared" ref="L455:L518" si="70">G455</f>
        <v>0</v>
      </c>
      <c r="M455" s="17">
        <f t="shared" si="66"/>
        <v>0</v>
      </c>
      <c r="N455" s="33">
        <f t="shared" si="67"/>
        <v>0</v>
      </c>
      <c r="O455" s="17">
        <f t="shared" si="68"/>
        <v>0</v>
      </c>
      <c r="AF455"/>
      <c r="AG455"/>
    </row>
    <row r="456" spans="2:33" x14ac:dyDescent="0.2">
      <c r="B456" s="15"/>
      <c r="D456" s="60"/>
      <c r="E456" s="61"/>
      <c r="F456" s="60">
        <f t="shared" si="63"/>
        <v>0</v>
      </c>
      <c r="G456" s="62">
        <f t="shared" si="64"/>
        <v>0</v>
      </c>
      <c r="H456" s="62">
        <f t="shared" si="69"/>
        <v>0</v>
      </c>
      <c r="I456" s="62">
        <f>IF(AND(OR(AND(OR(B456="ICE",AND(B456="nzev",D456&gt;2035)),D456&gt;0),B456="ZEV",AND(B456="nzev",D456&lt;=2035)),E456&lt;&gt;BL),VLOOKUP(E456,Selection!$C$2:$D$11,2,FALSE),0)</f>
        <v>0</v>
      </c>
      <c r="K456" s="18">
        <f t="shared" si="65"/>
        <v>0</v>
      </c>
      <c r="L456" s="34">
        <f t="shared" si="70"/>
        <v>0</v>
      </c>
      <c r="M456" s="17">
        <f t="shared" si="66"/>
        <v>0</v>
      </c>
      <c r="N456" s="33">
        <f t="shared" si="67"/>
        <v>0</v>
      </c>
      <c r="O456" s="17">
        <f t="shared" si="68"/>
        <v>0</v>
      </c>
      <c r="AF456"/>
      <c r="AG456"/>
    </row>
    <row r="457" spans="2:33" x14ac:dyDescent="0.2">
      <c r="B457" s="15"/>
      <c r="D457" s="60"/>
      <c r="E457" s="61"/>
      <c r="F457" s="60">
        <f t="shared" si="63"/>
        <v>0</v>
      </c>
      <c r="G457" s="62">
        <f t="shared" si="64"/>
        <v>0</v>
      </c>
      <c r="H457" s="62">
        <f t="shared" si="69"/>
        <v>0</v>
      </c>
      <c r="I457" s="62">
        <f>IF(AND(OR(AND(OR(B457="ICE",AND(B457="nzev",D457&gt;2035)),D457&gt;0),B457="ZEV",AND(B457="nzev",D457&lt;=2035)),E457&lt;&gt;BL),VLOOKUP(E457,Selection!$C$2:$D$11,2,FALSE),0)</f>
        <v>0</v>
      </c>
      <c r="K457" s="18">
        <f t="shared" si="65"/>
        <v>0</v>
      </c>
      <c r="L457" s="34">
        <f t="shared" si="70"/>
        <v>0</v>
      </c>
      <c r="M457" s="17">
        <f t="shared" si="66"/>
        <v>0</v>
      </c>
      <c r="N457" s="33">
        <f t="shared" si="67"/>
        <v>0</v>
      </c>
      <c r="O457" s="17">
        <f t="shared" si="68"/>
        <v>0</v>
      </c>
      <c r="AF457"/>
      <c r="AG457"/>
    </row>
    <row r="458" spans="2:33" x14ac:dyDescent="0.2">
      <c r="B458" s="15"/>
      <c r="D458" s="60"/>
      <c r="E458" s="61"/>
      <c r="F458" s="60">
        <f t="shared" si="63"/>
        <v>0</v>
      </c>
      <c r="G458" s="62">
        <f t="shared" si="64"/>
        <v>0</v>
      </c>
      <c r="H458" s="62">
        <f t="shared" si="69"/>
        <v>0</v>
      </c>
      <c r="I458" s="62">
        <f>IF(AND(OR(AND(OR(B458="ICE",AND(B458="nzev",D458&gt;2035)),D458&gt;0),B458="ZEV",AND(B458="nzev",D458&lt;=2035)),E458&lt;&gt;BL),VLOOKUP(E458,Selection!$C$2:$D$11,2,FALSE),0)</f>
        <v>0</v>
      </c>
      <c r="K458" s="18">
        <f t="shared" si="65"/>
        <v>0</v>
      </c>
      <c r="L458" s="34">
        <f t="shared" si="70"/>
        <v>0</v>
      </c>
      <c r="M458" s="17">
        <f t="shared" si="66"/>
        <v>0</v>
      </c>
      <c r="N458" s="33">
        <f t="shared" si="67"/>
        <v>0</v>
      </c>
      <c r="O458" s="17">
        <f t="shared" si="68"/>
        <v>0</v>
      </c>
      <c r="AF458"/>
      <c r="AG458"/>
    </row>
    <row r="459" spans="2:33" x14ac:dyDescent="0.2">
      <c r="B459" s="15"/>
      <c r="D459" s="60"/>
      <c r="E459" s="61"/>
      <c r="F459" s="60">
        <f t="shared" si="63"/>
        <v>0</v>
      </c>
      <c r="G459" s="62">
        <f t="shared" si="64"/>
        <v>0</v>
      </c>
      <c r="H459" s="62">
        <f t="shared" si="69"/>
        <v>0</v>
      </c>
      <c r="I459" s="62">
        <f>IF(AND(OR(AND(OR(B459="ICE",AND(B459="nzev",D459&gt;2035)),D459&gt;0),B459="ZEV",AND(B459="nzev",D459&lt;=2035)),E459&lt;&gt;BL),VLOOKUP(E459,Selection!$C$2:$D$11,2,FALSE),0)</f>
        <v>0</v>
      </c>
      <c r="K459" s="18">
        <f t="shared" si="65"/>
        <v>0</v>
      </c>
      <c r="L459" s="34">
        <f t="shared" si="70"/>
        <v>0</v>
      </c>
      <c r="M459" s="17">
        <f t="shared" si="66"/>
        <v>0</v>
      </c>
      <c r="N459" s="33">
        <f t="shared" si="67"/>
        <v>0</v>
      </c>
      <c r="O459" s="17">
        <f t="shared" si="68"/>
        <v>0</v>
      </c>
      <c r="AF459"/>
      <c r="AG459"/>
    </row>
    <row r="460" spans="2:33" x14ac:dyDescent="0.2">
      <c r="B460" s="15"/>
      <c r="D460" s="60"/>
      <c r="E460" s="61"/>
      <c r="F460" s="60">
        <f t="shared" si="63"/>
        <v>0</v>
      </c>
      <c r="G460" s="62">
        <f t="shared" si="64"/>
        <v>0</v>
      </c>
      <c r="H460" s="62">
        <f t="shared" si="69"/>
        <v>0</v>
      </c>
      <c r="I460" s="62">
        <f>IF(AND(OR(AND(OR(B460="ICE",AND(B460="nzev",D460&gt;2035)),D460&gt;0),B460="ZEV",AND(B460="nzev",D460&lt;=2035)),E460&lt;&gt;BL),VLOOKUP(E460,Selection!$C$2:$D$11,2,FALSE),0)</f>
        <v>0</v>
      </c>
      <c r="K460" s="18">
        <f t="shared" si="65"/>
        <v>0</v>
      </c>
      <c r="L460" s="34">
        <f t="shared" si="70"/>
        <v>0</v>
      </c>
      <c r="M460" s="17">
        <f t="shared" si="66"/>
        <v>0</v>
      </c>
      <c r="N460" s="33">
        <f t="shared" si="67"/>
        <v>0</v>
      </c>
      <c r="O460" s="17">
        <f t="shared" si="68"/>
        <v>0</v>
      </c>
      <c r="AF460"/>
      <c r="AG460"/>
    </row>
    <row r="461" spans="2:33" x14ac:dyDescent="0.2">
      <c r="B461" s="15"/>
      <c r="D461" s="60"/>
      <c r="E461" s="61"/>
      <c r="F461" s="60">
        <f t="shared" si="63"/>
        <v>0</v>
      </c>
      <c r="G461" s="62">
        <f t="shared" si="64"/>
        <v>0</v>
      </c>
      <c r="H461" s="62">
        <f t="shared" si="69"/>
        <v>0</v>
      </c>
      <c r="I461" s="62">
        <f>IF(AND(OR(AND(OR(B461="ICE",AND(B461="nzev",D461&gt;2035)),D461&gt;0),B461="ZEV",AND(B461="nzev",D461&lt;=2035)),E461&lt;&gt;BL),VLOOKUP(E461,Selection!$C$2:$D$11,2,FALSE),0)</f>
        <v>0</v>
      </c>
      <c r="K461" s="18">
        <f t="shared" si="65"/>
        <v>0</v>
      </c>
      <c r="L461" s="34">
        <f t="shared" si="70"/>
        <v>0</v>
      </c>
      <c r="M461" s="17">
        <f t="shared" si="66"/>
        <v>0</v>
      </c>
      <c r="N461" s="33">
        <f t="shared" si="67"/>
        <v>0</v>
      </c>
      <c r="O461" s="17">
        <f t="shared" si="68"/>
        <v>0</v>
      </c>
      <c r="AF461"/>
      <c r="AG461"/>
    </row>
    <row r="462" spans="2:33" x14ac:dyDescent="0.2">
      <c r="B462" s="15"/>
      <c r="D462" s="60"/>
      <c r="E462" s="61"/>
      <c r="F462" s="60">
        <f t="shared" si="63"/>
        <v>0</v>
      </c>
      <c r="G462" s="62">
        <f t="shared" si="64"/>
        <v>0</v>
      </c>
      <c r="H462" s="62">
        <f t="shared" si="69"/>
        <v>0</v>
      </c>
      <c r="I462" s="62">
        <f>IF(AND(OR(AND(OR(B462="ICE",AND(B462="nzev",D462&gt;2035)),D462&gt;0),B462="ZEV",AND(B462="nzev",D462&lt;=2035)),E462&lt;&gt;BL),VLOOKUP(E462,Selection!$C$2:$D$11,2,FALSE),0)</f>
        <v>0</v>
      </c>
      <c r="K462" s="18">
        <f t="shared" si="65"/>
        <v>0</v>
      </c>
      <c r="L462" s="34">
        <f t="shared" si="70"/>
        <v>0</v>
      </c>
      <c r="M462" s="17">
        <f t="shared" si="66"/>
        <v>0</v>
      </c>
      <c r="N462" s="33">
        <f t="shared" si="67"/>
        <v>0</v>
      </c>
      <c r="O462" s="17">
        <f t="shared" si="68"/>
        <v>0</v>
      </c>
      <c r="AF462"/>
      <c r="AG462"/>
    </row>
    <row r="463" spans="2:33" x14ac:dyDescent="0.2">
      <c r="B463" s="15"/>
      <c r="D463" s="60"/>
      <c r="E463" s="61"/>
      <c r="F463" s="60">
        <f t="shared" si="63"/>
        <v>0</v>
      </c>
      <c r="G463" s="62">
        <f t="shared" si="64"/>
        <v>0</v>
      </c>
      <c r="H463" s="62">
        <f t="shared" si="69"/>
        <v>0</v>
      </c>
      <c r="I463" s="62">
        <f>IF(AND(OR(AND(OR(B463="ICE",AND(B463="nzev",D463&gt;2035)),D463&gt;0),B463="ZEV",AND(B463="nzev",D463&lt;=2035)),E463&lt;&gt;BL),VLOOKUP(E463,Selection!$C$2:$D$11,2,FALSE),0)</f>
        <v>0</v>
      </c>
      <c r="K463" s="18">
        <f t="shared" si="65"/>
        <v>0</v>
      </c>
      <c r="L463" s="34">
        <f t="shared" si="70"/>
        <v>0</v>
      </c>
      <c r="M463" s="17">
        <f t="shared" si="66"/>
        <v>0</v>
      </c>
      <c r="N463" s="33">
        <f t="shared" si="67"/>
        <v>0</v>
      </c>
      <c r="O463" s="17">
        <f t="shared" si="68"/>
        <v>0</v>
      </c>
      <c r="AF463"/>
      <c r="AG463"/>
    </row>
    <row r="464" spans="2:33" x14ac:dyDescent="0.2">
      <c r="B464" s="15"/>
      <c r="D464" s="60"/>
      <c r="E464" s="61"/>
      <c r="F464" s="60">
        <f t="shared" si="63"/>
        <v>0</v>
      </c>
      <c r="G464" s="62">
        <f t="shared" si="64"/>
        <v>0</v>
      </c>
      <c r="H464" s="62">
        <f t="shared" si="69"/>
        <v>0</v>
      </c>
      <c r="I464" s="62">
        <f>IF(AND(OR(AND(OR(B464="ICE",AND(B464="nzev",D464&gt;2035)),D464&gt;0),B464="ZEV",AND(B464="nzev",D464&lt;=2035)),E464&lt;&gt;BL),VLOOKUP(E464,Selection!$C$2:$D$11,2,FALSE),0)</f>
        <v>0</v>
      </c>
      <c r="K464" s="18">
        <f t="shared" si="65"/>
        <v>0</v>
      </c>
      <c r="L464" s="34">
        <f t="shared" si="70"/>
        <v>0</v>
      </c>
      <c r="M464" s="17">
        <f t="shared" si="66"/>
        <v>0</v>
      </c>
      <c r="N464" s="33">
        <f t="shared" si="67"/>
        <v>0</v>
      </c>
      <c r="O464" s="17">
        <f t="shared" si="68"/>
        <v>0</v>
      </c>
      <c r="AF464"/>
      <c r="AG464"/>
    </row>
    <row r="465" spans="2:33" x14ac:dyDescent="0.2">
      <c r="B465" s="15"/>
      <c r="D465" s="60"/>
      <c r="E465" s="61"/>
      <c r="F465" s="60">
        <f t="shared" si="63"/>
        <v>0</v>
      </c>
      <c r="G465" s="62">
        <f t="shared" si="64"/>
        <v>0</v>
      </c>
      <c r="H465" s="62">
        <f t="shared" si="69"/>
        <v>0</v>
      </c>
      <c r="I465" s="62">
        <f>IF(AND(OR(AND(OR(B465="ICE",AND(B465="nzev",D465&gt;2035)),D465&gt;0),B465="ZEV",AND(B465="nzev",D465&lt;=2035)),E465&lt;&gt;BL),VLOOKUP(E465,Selection!$C$2:$D$11,2,FALSE),0)</f>
        <v>0</v>
      </c>
      <c r="K465" s="18">
        <f t="shared" si="65"/>
        <v>0</v>
      </c>
      <c r="L465" s="34">
        <f t="shared" si="70"/>
        <v>0</v>
      </c>
      <c r="M465" s="17">
        <f t="shared" si="66"/>
        <v>0</v>
      </c>
      <c r="N465" s="33">
        <f t="shared" si="67"/>
        <v>0</v>
      </c>
      <c r="O465" s="17">
        <f t="shared" si="68"/>
        <v>0</v>
      </c>
      <c r="AF465"/>
      <c r="AG465"/>
    </row>
    <row r="466" spans="2:33" x14ac:dyDescent="0.2">
      <c r="B466" s="15"/>
      <c r="D466" s="60"/>
      <c r="E466" s="61"/>
      <c r="F466" s="60">
        <f t="shared" si="63"/>
        <v>0</v>
      </c>
      <c r="G466" s="62">
        <f t="shared" si="64"/>
        <v>0</v>
      </c>
      <c r="H466" s="62">
        <f t="shared" si="69"/>
        <v>0</v>
      </c>
      <c r="I466" s="62">
        <f>IF(AND(OR(AND(OR(B466="ICE",AND(B466="nzev",D466&gt;2035)),D466&gt;0),B466="ZEV",AND(B466="nzev",D466&lt;=2035)),E466&lt;&gt;BL),VLOOKUP(E466,Selection!$C$2:$D$11,2,FALSE),0)</f>
        <v>0</v>
      </c>
      <c r="K466" s="18">
        <f t="shared" si="65"/>
        <v>0</v>
      </c>
      <c r="L466" s="34">
        <f t="shared" si="70"/>
        <v>0</v>
      </c>
      <c r="M466" s="17">
        <f t="shared" si="66"/>
        <v>0</v>
      </c>
      <c r="N466" s="33">
        <f t="shared" si="67"/>
        <v>0</v>
      </c>
      <c r="O466" s="17">
        <f t="shared" si="68"/>
        <v>0</v>
      </c>
      <c r="AF466"/>
      <c r="AG466"/>
    </row>
    <row r="467" spans="2:33" x14ac:dyDescent="0.2">
      <c r="B467" s="15"/>
      <c r="D467" s="60"/>
      <c r="E467" s="61"/>
      <c r="F467" s="60">
        <f t="shared" si="63"/>
        <v>0</v>
      </c>
      <c r="G467" s="62">
        <f t="shared" si="64"/>
        <v>0</v>
      </c>
      <c r="H467" s="62">
        <f t="shared" si="69"/>
        <v>0</v>
      </c>
      <c r="I467" s="62">
        <f>IF(AND(OR(AND(OR(B467="ICE",AND(B467="nzev",D467&gt;2035)),D467&gt;0),B467="ZEV",AND(B467="nzev",D467&lt;=2035)),E467&lt;&gt;BL),VLOOKUP(E467,Selection!$C$2:$D$11,2,FALSE),0)</f>
        <v>0</v>
      </c>
      <c r="K467" s="18">
        <f t="shared" si="65"/>
        <v>0</v>
      </c>
      <c r="L467" s="34">
        <f t="shared" si="70"/>
        <v>0</v>
      </c>
      <c r="M467" s="17">
        <f t="shared" si="66"/>
        <v>0</v>
      </c>
      <c r="N467" s="33">
        <f t="shared" si="67"/>
        <v>0</v>
      </c>
      <c r="O467" s="17">
        <f t="shared" si="68"/>
        <v>0</v>
      </c>
      <c r="AF467"/>
      <c r="AG467"/>
    </row>
    <row r="468" spans="2:33" x14ac:dyDescent="0.2">
      <c r="B468" s="15"/>
      <c r="D468" s="60"/>
      <c r="E468" s="61"/>
      <c r="F468" s="60">
        <f t="shared" si="63"/>
        <v>0</v>
      </c>
      <c r="G468" s="62">
        <f t="shared" si="64"/>
        <v>0</v>
      </c>
      <c r="H468" s="62">
        <f t="shared" si="69"/>
        <v>0</v>
      </c>
      <c r="I468" s="62">
        <f>IF(AND(OR(AND(OR(B468="ICE",AND(B468="nzev",D468&gt;2035)),D468&gt;0),B468="ZEV",AND(B468="nzev",D468&lt;=2035)),E468&lt;&gt;BL),VLOOKUP(E468,Selection!$C$2:$D$11,2,FALSE),0)</f>
        <v>0</v>
      </c>
      <c r="K468" s="18">
        <f t="shared" si="65"/>
        <v>0</v>
      </c>
      <c r="L468" s="34">
        <f t="shared" si="70"/>
        <v>0</v>
      </c>
      <c r="M468" s="17">
        <f t="shared" si="66"/>
        <v>0</v>
      </c>
      <c r="N468" s="33">
        <f t="shared" si="67"/>
        <v>0</v>
      </c>
      <c r="O468" s="17">
        <f t="shared" si="68"/>
        <v>0</v>
      </c>
      <c r="AF468"/>
      <c r="AG468"/>
    </row>
    <row r="469" spans="2:33" x14ac:dyDescent="0.2">
      <c r="B469" s="15"/>
      <c r="D469" s="60"/>
      <c r="E469" s="61"/>
      <c r="F469" s="60">
        <f t="shared" si="63"/>
        <v>0</v>
      </c>
      <c r="G469" s="62">
        <f t="shared" si="64"/>
        <v>0</v>
      </c>
      <c r="H469" s="62">
        <f t="shared" si="69"/>
        <v>0</v>
      </c>
      <c r="I469" s="62">
        <f>IF(AND(OR(AND(OR(B469="ICE",AND(B469="nzev",D469&gt;2035)),D469&gt;0),B469="ZEV",AND(B469="nzev",D469&lt;=2035)),E469&lt;&gt;BL),VLOOKUP(E469,Selection!$C$2:$D$11,2,FALSE),0)</f>
        <v>0</v>
      </c>
      <c r="K469" s="18">
        <f t="shared" si="65"/>
        <v>0</v>
      </c>
      <c r="L469" s="34">
        <f t="shared" si="70"/>
        <v>0</v>
      </c>
      <c r="M469" s="17">
        <f t="shared" si="66"/>
        <v>0</v>
      </c>
      <c r="N469" s="33">
        <f t="shared" si="67"/>
        <v>0</v>
      </c>
      <c r="O469" s="17">
        <f t="shared" si="68"/>
        <v>0</v>
      </c>
      <c r="AF469"/>
      <c r="AG469"/>
    </row>
    <row r="470" spans="2:33" x14ac:dyDescent="0.2">
      <c r="B470" s="15"/>
      <c r="D470" s="60"/>
      <c r="E470" s="61"/>
      <c r="F470" s="60">
        <f t="shared" si="63"/>
        <v>0</v>
      </c>
      <c r="G470" s="62">
        <f t="shared" si="64"/>
        <v>0</v>
      </c>
      <c r="H470" s="62">
        <f t="shared" si="69"/>
        <v>0</v>
      </c>
      <c r="I470" s="62">
        <f>IF(AND(OR(AND(OR(B470="ICE",AND(B470="nzev",D470&gt;2035)),D470&gt;0),B470="ZEV",AND(B470="nzev",D470&lt;=2035)),E470&lt;&gt;BL),VLOOKUP(E470,Selection!$C$2:$D$11,2,FALSE),0)</f>
        <v>0</v>
      </c>
      <c r="K470" s="18">
        <f t="shared" si="65"/>
        <v>0</v>
      </c>
      <c r="L470" s="34">
        <f t="shared" si="70"/>
        <v>0</v>
      </c>
      <c r="M470" s="17">
        <f t="shared" si="66"/>
        <v>0</v>
      </c>
      <c r="N470" s="33">
        <f t="shared" si="67"/>
        <v>0</v>
      </c>
      <c r="O470" s="17">
        <f t="shared" si="68"/>
        <v>0</v>
      </c>
      <c r="AF470"/>
      <c r="AG470"/>
    </row>
    <row r="471" spans="2:33" x14ac:dyDescent="0.2">
      <c r="B471" s="15"/>
      <c r="D471" s="60"/>
      <c r="E471" s="61"/>
      <c r="F471" s="60">
        <f t="shared" si="63"/>
        <v>0</v>
      </c>
      <c r="G471" s="62">
        <f t="shared" si="64"/>
        <v>0</v>
      </c>
      <c r="H471" s="62">
        <f t="shared" si="69"/>
        <v>0</v>
      </c>
      <c r="I471" s="62">
        <f>IF(AND(OR(AND(OR(B471="ICE",AND(B471="nzev",D471&gt;2035)),D471&gt;0),B471="ZEV",AND(B471="nzev",D471&lt;=2035)),E471&lt;&gt;BL),VLOOKUP(E471,Selection!$C$2:$D$11,2,FALSE),0)</f>
        <v>0</v>
      </c>
      <c r="K471" s="18">
        <f t="shared" si="65"/>
        <v>0</v>
      </c>
      <c r="L471" s="34">
        <f t="shared" si="70"/>
        <v>0</v>
      </c>
      <c r="M471" s="17">
        <f t="shared" si="66"/>
        <v>0</v>
      </c>
      <c r="N471" s="33">
        <f t="shared" si="67"/>
        <v>0</v>
      </c>
      <c r="O471" s="17">
        <f t="shared" si="68"/>
        <v>0</v>
      </c>
      <c r="AF471"/>
      <c r="AG471"/>
    </row>
    <row r="472" spans="2:33" x14ac:dyDescent="0.2">
      <c r="B472" s="15"/>
      <c r="D472" s="60"/>
      <c r="E472" s="61"/>
      <c r="F472" s="60">
        <f t="shared" si="63"/>
        <v>0</v>
      </c>
      <c r="G472" s="62">
        <f t="shared" si="64"/>
        <v>0</v>
      </c>
      <c r="H472" s="62">
        <f t="shared" si="69"/>
        <v>0</v>
      </c>
      <c r="I472" s="62">
        <f>IF(AND(OR(AND(OR(B472="ICE",AND(B472="nzev",D472&gt;2035)),D472&gt;0),B472="ZEV",AND(B472="nzev",D472&lt;=2035)),E472&lt;&gt;BL),VLOOKUP(E472,Selection!$C$2:$D$11,2,FALSE),0)</f>
        <v>0</v>
      </c>
      <c r="K472" s="18">
        <f t="shared" si="65"/>
        <v>0</v>
      </c>
      <c r="L472" s="34">
        <f t="shared" si="70"/>
        <v>0</v>
      </c>
      <c r="M472" s="17">
        <f t="shared" si="66"/>
        <v>0</v>
      </c>
      <c r="N472" s="33">
        <f t="shared" si="67"/>
        <v>0</v>
      </c>
      <c r="O472" s="17">
        <f t="shared" si="68"/>
        <v>0</v>
      </c>
      <c r="AF472"/>
      <c r="AG472"/>
    </row>
    <row r="473" spans="2:33" x14ac:dyDescent="0.2">
      <c r="B473" s="15"/>
      <c r="D473" s="60"/>
      <c r="E473" s="61"/>
      <c r="F473" s="60">
        <f t="shared" si="63"/>
        <v>0</v>
      </c>
      <c r="G473" s="62">
        <f t="shared" si="64"/>
        <v>0</v>
      </c>
      <c r="H473" s="62">
        <f t="shared" si="69"/>
        <v>0</v>
      </c>
      <c r="I473" s="62">
        <f>IF(AND(OR(AND(OR(B473="ICE",AND(B473="nzev",D473&gt;2035)),D473&gt;0),B473="ZEV",AND(B473="nzev",D473&lt;=2035)),E473&lt;&gt;BL),VLOOKUP(E473,Selection!$C$2:$D$11,2,FALSE),0)</f>
        <v>0</v>
      </c>
      <c r="K473" s="18">
        <f t="shared" si="65"/>
        <v>0</v>
      </c>
      <c r="L473" s="34">
        <f t="shared" si="70"/>
        <v>0</v>
      </c>
      <c r="M473" s="17">
        <f t="shared" si="66"/>
        <v>0</v>
      </c>
      <c r="N473" s="33">
        <f t="shared" si="67"/>
        <v>0</v>
      </c>
      <c r="O473" s="17">
        <f t="shared" si="68"/>
        <v>0</v>
      </c>
      <c r="AF473"/>
      <c r="AG473"/>
    </row>
    <row r="474" spans="2:33" x14ac:dyDescent="0.2">
      <c r="B474" s="15"/>
      <c r="D474" s="60"/>
      <c r="E474" s="61"/>
      <c r="F474" s="60">
        <f t="shared" si="63"/>
        <v>0</v>
      </c>
      <c r="G474" s="62">
        <f t="shared" si="64"/>
        <v>0</v>
      </c>
      <c r="H474" s="62">
        <f t="shared" si="69"/>
        <v>0</v>
      </c>
      <c r="I474" s="62">
        <f>IF(AND(OR(AND(OR(B474="ICE",AND(B474="nzev",D474&gt;2035)),D474&gt;0),B474="ZEV",AND(B474="nzev",D474&lt;=2035)),E474&lt;&gt;BL),VLOOKUP(E474,Selection!$C$2:$D$11,2,FALSE),0)</f>
        <v>0</v>
      </c>
      <c r="K474" s="18">
        <f t="shared" si="65"/>
        <v>0</v>
      </c>
      <c r="L474" s="34">
        <f t="shared" si="70"/>
        <v>0</v>
      </c>
      <c r="M474" s="17">
        <f t="shared" si="66"/>
        <v>0</v>
      </c>
      <c r="N474" s="33">
        <f t="shared" si="67"/>
        <v>0</v>
      </c>
      <c r="O474" s="17">
        <f t="shared" si="68"/>
        <v>0</v>
      </c>
      <c r="AF474"/>
      <c r="AG474"/>
    </row>
    <row r="475" spans="2:33" x14ac:dyDescent="0.2">
      <c r="B475" s="15"/>
      <c r="D475" s="60"/>
      <c r="E475" s="61"/>
      <c r="F475" s="60">
        <f t="shared" si="63"/>
        <v>0</v>
      </c>
      <c r="G475" s="62">
        <f t="shared" si="64"/>
        <v>0</v>
      </c>
      <c r="H475" s="62">
        <f t="shared" si="69"/>
        <v>0</v>
      </c>
      <c r="I475" s="62">
        <f>IF(AND(OR(AND(OR(B475="ICE",AND(B475="nzev",D475&gt;2035)),D475&gt;0),B475="ZEV",AND(B475="nzev",D475&lt;=2035)),E475&lt;&gt;BL),VLOOKUP(E475,Selection!$C$2:$D$11,2,FALSE),0)</f>
        <v>0</v>
      </c>
      <c r="K475" s="18">
        <f t="shared" si="65"/>
        <v>0</v>
      </c>
      <c r="L475" s="34">
        <f t="shared" si="70"/>
        <v>0</v>
      </c>
      <c r="M475" s="17">
        <f t="shared" si="66"/>
        <v>0</v>
      </c>
      <c r="N475" s="33">
        <f t="shared" si="67"/>
        <v>0</v>
      </c>
      <c r="O475" s="17">
        <f t="shared" si="68"/>
        <v>0</v>
      </c>
      <c r="AF475"/>
      <c r="AG475"/>
    </row>
    <row r="476" spans="2:33" x14ac:dyDescent="0.2">
      <c r="B476" s="15"/>
      <c r="D476" s="60"/>
      <c r="E476" s="61"/>
      <c r="F476" s="60">
        <f t="shared" si="63"/>
        <v>0</v>
      </c>
      <c r="G476" s="62">
        <f t="shared" si="64"/>
        <v>0</v>
      </c>
      <c r="H476" s="62">
        <f t="shared" si="69"/>
        <v>0</v>
      </c>
      <c r="I476" s="62">
        <f>IF(AND(OR(AND(OR(B476="ICE",AND(B476="nzev",D476&gt;2035)),D476&gt;0),B476="ZEV",AND(B476="nzev",D476&lt;=2035)),E476&lt;&gt;BL),VLOOKUP(E476,Selection!$C$2:$D$11,2,FALSE),0)</f>
        <v>0</v>
      </c>
      <c r="K476" s="18">
        <f t="shared" si="65"/>
        <v>0</v>
      </c>
      <c r="L476" s="34">
        <f t="shared" si="70"/>
        <v>0</v>
      </c>
      <c r="M476" s="17">
        <f t="shared" si="66"/>
        <v>0</v>
      </c>
      <c r="N476" s="33">
        <f t="shared" si="67"/>
        <v>0</v>
      </c>
      <c r="O476" s="17">
        <f t="shared" si="68"/>
        <v>0</v>
      </c>
      <c r="AE476" s="18"/>
      <c r="AG476"/>
    </row>
    <row r="477" spans="2:33" x14ac:dyDescent="0.2">
      <c r="B477" s="15"/>
      <c r="D477" s="60"/>
      <c r="E477" s="61"/>
      <c r="F477" s="60">
        <f t="shared" si="63"/>
        <v>0</v>
      </c>
      <c r="G477" s="62">
        <f t="shared" si="64"/>
        <v>0</v>
      </c>
      <c r="H477" s="62">
        <f t="shared" si="69"/>
        <v>0</v>
      </c>
      <c r="I477" s="62">
        <f>IF(AND(OR(AND(OR(B477="ICE",AND(B477="nzev",D477&gt;2035)),D477&gt;0),B477="ZEV",AND(B477="nzev",D477&lt;=2035)),E477&lt;&gt;BL),VLOOKUP(E477,Selection!$C$2:$D$11,2,FALSE),0)</f>
        <v>0</v>
      </c>
      <c r="K477" s="18">
        <f t="shared" si="65"/>
        <v>0</v>
      </c>
      <c r="L477" s="34">
        <f t="shared" si="70"/>
        <v>0</v>
      </c>
      <c r="M477" s="17">
        <f t="shared" si="66"/>
        <v>0</v>
      </c>
      <c r="N477" s="33">
        <f t="shared" si="67"/>
        <v>0</v>
      </c>
      <c r="O477" s="17">
        <f t="shared" si="68"/>
        <v>0</v>
      </c>
      <c r="AE477" s="18"/>
      <c r="AG477"/>
    </row>
    <row r="478" spans="2:33" x14ac:dyDescent="0.2">
      <c r="B478" s="15"/>
      <c r="D478" s="60"/>
      <c r="E478" s="61"/>
      <c r="F478" s="60">
        <f t="shared" si="63"/>
        <v>0</v>
      </c>
      <c r="G478" s="62">
        <f t="shared" si="64"/>
        <v>0</v>
      </c>
      <c r="H478" s="62">
        <f t="shared" si="69"/>
        <v>0</v>
      </c>
      <c r="I478" s="62">
        <f>IF(AND(OR(AND(OR(B478="ICE",AND(B478="nzev",D478&gt;2035)),D478&gt;0),B478="ZEV",AND(B478="nzev",D478&lt;=2035)),E478&lt;&gt;BL),VLOOKUP(E478,Selection!$C$2:$D$11,2,FALSE),0)</f>
        <v>0</v>
      </c>
      <c r="K478" s="18">
        <f t="shared" si="65"/>
        <v>0</v>
      </c>
      <c r="L478" s="34">
        <f t="shared" si="70"/>
        <v>0</v>
      </c>
      <c r="M478" s="17">
        <f t="shared" si="66"/>
        <v>0</v>
      </c>
      <c r="N478" s="33">
        <f t="shared" si="67"/>
        <v>0</v>
      </c>
      <c r="O478" s="17">
        <f t="shared" si="68"/>
        <v>0</v>
      </c>
      <c r="AE478" s="18"/>
      <c r="AG478"/>
    </row>
    <row r="479" spans="2:33" x14ac:dyDescent="0.2">
      <c r="B479" s="15"/>
      <c r="D479" s="60"/>
      <c r="E479" s="61"/>
      <c r="F479" s="60">
        <f t="shared" si="63"/>
        <v>0</v>
      </c>
      <c r="G479" s="62">
        <f t="shared" si="64"/>
        <v>0</v>
      </c>
      <c r="H479" s="62">
        <f t="shared" si="69"/>
        <v>0</v>
      </c>
      <c r="I479" s="62">
        <f>IF(AND(OR(AND(OR(B479="ICE",AND(B479="nzev",D479&gt;2035)),D479&gt;0),B479="ZEV",AND(B479="nzev",D479&lt;=2035)),E479&lt;&gt;BL),VLOOKUP(E479,Selection!$C$2:$D$11,2,FALSE),0)</f>
        <v>0</v>
      </c>
      <c r="K479" s="18">
        <f t="shared" si="65"/>
        <v>0</v>
      </c>
      <c r="L479" s="34">
        <f t="shared" si="70"/>
        <v>0</v>
      </c>
      <c r="M479" s="17">
        <f t="shared" si="66"/>
        <v>0</v>
      </c>
      <c r="N479" s="33">
        <f t="shared" si="67"/>
        <v>0</v>
      </c>
      <c r="O479" s="17">
        <f t="shared" si="68"/>
        <v>0</v>
      </c>
      <c r="AE479" s="18"/>
      <c r="AG479"/>
    </row>
    <row r="480" spans="2:33" x14ac:dyDescent="0.2">
      <c r="B480" s="15"/>
      <c r="D480" s="60"/>
      <c r="E480" s="61"/>
      <c r="F480" s="60">
        <f t="shared" si="63"/>
        <v>0</v>
      </c>
      <c r="G480" s="62">
        <f t="shared" si="64"/>
        <v>0</v>
      </c>
      <c r="H480" s="62">
        <f t="shared" si="69"/>
        <v>0</v>
      </c>
      <c r="I480" s="62">
        <f>IF(AND(OR(AND(OR(B480="ICE",AND(B480="nzev",D480&gt;2035)),D480&gt;0),B480="ZEV",AND(B480="nzev",D480&lt;=2035)),E480&lt;&gt;BL),VLOOKUP(E480,Selection!$C$2:$D$11,2,FALSE),0)</f>
        <v>0</v>
      </c>
      <c r="K480" s="18">
        <f t="shared" si="65"/>
        <v>0</v>
      </c>
      <c r="L480" s="34">
        <f t="shared" si="70"/>
        <v>0</v>
      </c>
      <c r="M480" s="17">
        <f t="shared" si="66"/>
        <v>0</v>
      </c>
      <c r="N480" s="33">
        <f t="shared" si="67"/>
        <v>0</v>
      </c>
      <c r="O480" s="17">
        <f t="shared" si="68"/>
        <v>0</v>
      </c>
      <c r="AE480" s="18"/>
      <c r="AG480"/>
    </row>
    <row r="481" spans="2:33" x14ac:dyDescent="0.2">
      <c r="B481" s="15"/>
      <c r="D481" s="60"/>
      <c r="E481" s="61"/>
      <c r="F481" s="60">
        <f t="shared" si="63"/>
        <v>0</v>
      </c>
      <c r="G481" s="62">
        <f t="shared" si="64"/>
        <v>0</v>
      </c>
      <c r="H481" s="62">
        <f t="shared" si="69"/>
        <v>0</v>
      </c>
      <c r="I481" s="62">
        <f>IF(AND(OR(AND(OR(B481="ICE",AND(B481="nzev",D481&gt;2035)),D481&gt;0),B481="ZEV",AND(B481="nzev",D481&lt;=2035)),E481&lt;&gt;BL),VLOOKUP(E481,Selection!$C$2:$D$11,2,FALSE),0)</f>
        <v>0</v>
      </c>
      <c r="K481" s="18">
        <f t="shared" si="65"/>
        <v>0</v>
      </c>
      <c r="L481" s="34">
        <f t="shared" si="70"/>
        <v>0</v>
      </c>
      <c r="M481" s="17">
        <f t="shared" si="66"/>
        <v>0</v>
      </c>
      <c r="N481" s="33">
        <f t="shared" si="67"/>
        <v>0</v>
      </c>
      <c r="O481" s="17">
        <f t="shared" si="68"/>
        <v>0</v>
      </c>
      <c r="AE481" s="18"/>
      <c r="AG481"/>
    </row>
    <row r="482" spans="2:33" x14ac:dyDescent="0.2">
      <c r="B482" s="15"/>
      <c r="D482" s="60"/>
      <c r="E482" s="61"/>
      <c r="F482" s="60">
        <f t="shared" si="63"/>
        <v>0</v>
      </c>
      <c r="G482" s="62">
        <f t="shared" si="64"/>
        <v>0</v>
      </c>
      <c r="H482" s="62">
        <f t="shared" si="69"/>
        <v>0</v>
      </c>
      <c r="I482" s="62">
        <f>IF(AND(OR(AND(OR(B482="ICE",AND(B482="nzev",D482&gt;2035)),D482&gt;0),B482="ZEV",AND(B482="nzev",D482&lt;=2035)),E482&lt;&gt;BL),VLOOKUP(E482,Selection!$C$2:$D$11,2,FALSE),0)</f>
        <v>0</v>
      </c>
      <c r="K482" s="18">
        <f t="shared" si="65"/>
        <v>0</v>
      </c>
      <c r="L482" s="34">
        <f t="shared" si="70"/>
        <v>0</v>
      </c>
      <c r="M482" s="17">
        <f t="shared" si="66"/>
        <v>0</v>
      </c>
      <c r="N482" s="33">
        <f t="shared" si="67"/>
        <v>0</v>
      </c>
      <c r="O482" s="17">
        <f t="shared" si="68"/>
        <v>0</v>
      </c>
      <c r="AE482" s="18"/>
      <c r="AG482"/>
    </row>
    <row r="483" spans="2:33" x14ac:dyDescent="0.2">
      <c r="B483" s="15"/>
      <c r="D483" s="60"/>
      <c r="E483" s="61"/>
      <c r="F483" s="60">
        <f t="shared" si="63"/>
        <v>0</v>
      </c>
      <c r="G483" s="62">
        <f t="shared" si="64"/>
        <v>0</v>
      </c>
      <c r="H483" s="62">
        <f t="shared" si="69"/>
        <v>0</v>
      </c>
      <c r="I483" s="62">
        <f>IF(AND(OR(AND(OR(B483="ICE",AND(B483="nzev",D483&gt;2035)),D483&gt;0),B483="ZEV",AND(B483="nzev",D483&lt;=2035)),E483&lt;&gt;BL),VLOOKUP(E483,Selection!$C$2:$D$11,2,FALSE),0)</f>
        <v>0</v>
      </c>
      <c r="K483" s="18">
        <f t="shared" si="65"/>
        <v>0</v>
      </c>
      <c r="L483" s="34">
        <f t="shared" si="70"/>
        <v>0</v>
      </c>
      <c r="M483" s="17">
        <f t="shared" si="66"/>
        <v>0</v>
      </c>
      <c r="N483" s="33">
        <f t="shared" si="67"/>
        <v>0</v>
      </c>
      <c r="O483" s="17">
        <f t="shared" si="68"/>
        <v>0</v>
      </c>
      <c r="AE483" s="18"/>
      <c r="AG483"/>
    </row>
    <row r="484" spans="2:33" x14ac:dyDescent="0.2">
      <c r="B484" s="15"/>
      <c r="D484" s="60"/>
      <c r="E484" s="61"/>
      <c r="F484" s="60">
        <f t="shared" si="63"/>
        <v>0</v>
      </c>
      <c r="G484" s="62">
        <f t="shared" si="64"/>
        <v>0</v>
      </c>
      <c r="H484" s="62">
        <f t="shared" si="69"/>
        <v>0</v>
      </c>
      <c r="I484" s="62">
        <f>IF(AND(OR(AND(OR(B484="ICE",AND(B484="nzev",D484&gt;2035)),D484&gt;0),B484="ZEV",AND(B484="nzev",D484&lt;=2035)),E484&lt;&gt;BL),VLOOKUP(E484,Selection!$C$2:$D$11,2,FALSE),0)</f>
        <v>0</v>
      </c>
      <c r="K484" s="18">
        <f t="shared" si="65"/>
        <v>0</v>
      </c>
      <c r="L484" s="34">
        <f t="shared" si="70"/>
        <v>0</v>
      </c>
      <c r="M484" s="17">
        <f t="shared" si="66"/>
        <v>0</v>
      </c>
      <c r="N484" s="33">
        <f t="shared" si="67"/>
        <v>0</v>
      </c>
      <c r="O484" s="17">
        <f t="shared" si="68"/>
        <v>0</v>
      </c>
      <c r="AE484" s="18"/>
      <c r="AG484"/>
    </row>
    <row r="485" spans="2:33" x14ac:dyDescent="0.2">
      <c r="B485" s="15"/>
      <c r="D485" s="60"/>
      <c r="E485" s="61"/>
      <c r="F485" s="60">
        <f t="shared" si="63"/>
        <v>0</v>
      </c>
      <c r="G485" s="62">
        <f t="shared" si="64"/>
        <v>0</v>
      </c>
      <c r="H485" s="62">
        <f t="shared" si="69"/>
        <v>0</v>
      </c>
      <c r="I485" s="62">
        <f>IF(AND(OR(AND(OR(B485="ICE",AND(B485="nzev",D485&gt;2035)),D485&gt;0),B485="ZEV",AND(B485="nzev",D485&lt;=2035)),E485&lt;&gt;BL),VLOOKUP(E485,Selection!$C$2:$D$11,2,FALSE),0)</f>
        <v>0</v>
      </c>
      <c r="K485" s="18">
        <f t="shared" si="65"/>
        <v>0</v>
      </c>
      <c r="L485" s="34">
        <f t="shared" si="70"/>
        <v>0</v>
      </c>
      <c r="M485" s="17">
        <f t="shared" si="66"/>
        <v>0</v>
      </c>
      <c r="N485" s="33">
        <f t="shared" si="67"/>
        <v>0</v>
      </c>
      <c r="O485" s="17">
        <f t="shared" si="68"/>
        <v>0</v>
      </c>
      <c r="AE485" s="18"/>
      <c r="AG485"/>
    </row>
    <row r="486" spans="2:33" x14ac:dyDescent="0.2">
      <c r="B486" s="15"/>
      <c r="D486" s="60"/>
      <c r="E486" s="61"/>
      <c r="F486" s="60">
        <f t="shared" si="63"/>
        <v>0</v>
      </c>
      <c r="G486" s="62">
        <f t="shared" si="64"/>
        <v>0</v>
      </c>
      <c r="H486" s="62">
        <f t="shared" si="69"/>
        <v>0</v>
      </c>
      <c r="I486" s="62">
        <f>IF(AND(OR(AND(OR(B486="ICE",AND(B486="nzev",D486&gt;2035)),D486&gt;0),B486="ZEV",AND(B486="nzev",D486&lt;=2035)),E486&lt;&gt;BL),VLOOKUP(E486,Selection!$C$2:$D$11,2,FALSE),0)</f>
        <v>0</v>
      </c>
      <c r="K486" s="18">
        <f t="shared" si="65"/>
        <v>0</v>
      </c>
      <c r="L486" s="34">
        <f t="shared" si="70"/>
        <v>0</v>
      </c>
      <c r="M486" s="17">
        <f t="shared" si="66"/>
        <v>0</v>
      </c>
      <c r="N486" s="33">
        <f t="shared" si="67"/>
        <v>0</v>
      </c>
      <c r="O486" s="17">
        <f t="shared" si="68"/>
        <v>0</v>
      </c>
      <c r="AE486" s="18"/>
      <c r="AG486"/>
    </row>
    <row r="487" spans="2:33" x14ac:dyDescent="0.2">
      <c r="B487" s="15"/>
      <c r="D487" s="60"/>
      <c r="E487" s="61"/>
      <c r="F487" s="60">
        <f t="shared" si="63"/>
        <v>0</v>
      </c>
      <c r="G487" s="62">
        <f t="shared" si="64"/>
        <v>0</v>
      </c>
      <c r="H487" s="62">
        <f t="shared" si="69"/>
        <v>0</v>
      </c>
      <c r="I487" s="62">
        <f>IF(AND(OR(AND(OR(B487="ICE",AND(B487="nzev",D487&gt;2035)),D487&gt;0),B487="ZEV",AND(B487="nzev",D487&lt;=2035)),E487&lt;&gt;BL),VLOOKUP(E487,Selection!$C$2:$D$11,2,FALSE),0)</f>
        <v>0</v>
      </c>
      <c r="K487" s="18">
        <f t="shared" si="65"/>
        <v>0</v>
      </c>
      <c r="L487" s="34">
        <f t="shared" si="70"/>
        <v>0</v>
      </c>
      <c r="M487" s="17">
        <f t="shared" si="66"/>
        <v>0</v>
      </c>
      <c r="N487" s="33">
        <f t="shared" si="67"/>
        <v>0</v>
      </c>
      <c r="O487" s="17">
        <f t="shared" si="68"/>
        <v>0</v>
      </c>
      <c r="AE487" s="18"/>
      <c r="AG487"/>
    </row>
    <row r="488" spans="2:33" x14ac:dyDescent="0.2">
      <c r="B488" s="15"/>
      <c r="D488" s="60"/>
      <c r="E488" s="61"/>
      <c r="F488" s="60">
        <f t="shared" si="63"/>
        <v>0</v>
      </c>
      <c r="G488" s="62">
        <f t="shared" si="64"/>
        <v>0</v>
      </c>
      <c r="H488" s="62">
        <f t="shared" si="69"/>
        <v>0</v>
      </c>
      <c r="I488" s="62">
        <f>IF(AND(OR(AND(OR(B488="ICE",AND(B488="nzev",D488&gt;2035)),D488&gt;0),B488="ZEV",AND(B488="nzev",D488&lt;=2035)),E488&lt;&gt;BL),VLOOKUP(E488,Selection!$C$2:$D$11,2,FALSE),0)</f>
        <v>0</v>
      </c>
      <c r="K488" s="18">
        <f t="shared" si="65"/>
        <v>0</v>
      </c>
      <c r="L488" s="34">
        <f t="shared" si="70"/>
        <v>0</v>
      </c>
      <c r="M488" s="17">
        <f t="shared" si="66"/>
        <v>0</v>
      </c>
      <c r="N488" s="33">
        <f t="shared" si="67"/>
        <v>0</v>
      </c>
      <c r="O488" s="17">
        <f t="shared" si="68"/>
        <v>0</v>
      </c>
      <c r="AE488" s="18"/>
      <c r="AG488"/>
    </row>
    <row r="489" spans="2:33" x14ac:dyDescent="0.2">
      <c r="B489" s="15"/>
      <c r="D489" s="60"/>
      <c r="E489" s="61"/>
      <c r="F489" s="60">
        <f t="shared" si="63"/>
        <v>0</v>
      </c>
      <c r="G489" s="62">
        <f t="shared" si="64"/>
        <v>0</v>
      </c>
      <c r="H489" s="62">
        <f t="shared" si="69"/>
        <v>0</v>
      </c>
      <c r="I489" s="62">
        <f>IF(AND(OR(AND(OR(B489="ICE",AND(B489="nzev",D489&gt;2035)),D489&gt;0),B489="ZEV",AND(B489="nzev",D489&lt;=2035)),E489&lt;&gt;BL),VLOOKUP(E489,Selection!$C$2:$D$11,2,FALSE),0)</f>
        <v>0</v>
      </c>
      <c r="K489" s="18">
        <f t="shared" si="65"/>
        <v>0</v>
      </c>
      <c r="L489" s="34">
        <f t="shared" si="70"/>
        <v>0</v>
      </c>
      <c r="M489" s="17">
        <f t="shared" si="66"/>
        <v>0</v>
      </c>
      <c r="N489" s="33">
        <f t="shared" si="67"/>
        <v>0</v>
      </c>
      <c r="O489" s="17">
        <f t="shared" si="68"/>
        <v>0</v>
      </c>
      <c r="AE489" s="18"/>
      <c r="AG489"/>
    </row>
    <row r="490" spans="2:33" x14ac:dyDescent="0.2">
      <c r="B490" s="15"/>
      <c r="D490" s="60"/>
      <c r="E490" s="61"/>
      <c r="F490" s="60">
        <f t="shared" si="63"/>
        <v>0</v>
      </c>
      <c r="G490" s="62">
        <f t="shared" si="64"/>
        <v>0</v>
      </c>
      <c r="H490" s="62">
        <f t="shared" si="69"/>
        <v>0</v>
      </c>
      <c r="I490" s="62">
        <f>IF(AND(OR(AND(OR(B490="ICE",AND(B490="nzev",D490&gt;2035)),D490&gt;0),B490="ZEV",AND(B490="nzev",D490&lt;=2035)),E490&lt;&gt;BL),VLOOKUP(E490,Selection!$C$2:$D$11,2,FALSE),0)</f>
        <v>0</v>
      </c>
      <c r="K490" s="18">
        <f t="shared" si="65"/>
        <v>0</v>
      </c>
      <c r="L490" s="34">
        <f t="shared" si="70"/>
        <v>0</v>
      </c>
      <c r="M490" s="17">
        <f t="shared" si="66"/>
        <v>0</v>
      </c>
      <c r="N490" s="33">
        <f t="shared" si="67"/>
        <v>0</v>
      </c>
      <c r="O490" s="17">
        <f t="shared" si="68"/>
        <v>0</v>
      </c>
      <c r="AE490" s="18"/>
      <c r="AG490"/>
    </row>
    <row r="491" spans="2:33" x14ac:dyDescent="0.2">
      <c r="B491" s="15"/>
      <c r="D491" s="60"/>
      <c r="E491" s="61"/>
      <c r="F491" s="60">
        <f t="shared" si="63"/>
        <v>0</v>
      </c>
      <c r="G491" s="62">
        <f t="shared" si="64"/>
        <v>0</v>
      </c>
      <c r="H491" s="62">
        <f t="shared" si="69"/>
        <v>0</v>
      </c>
      <c r="I491" s="62">
        <f>IF(AND(OR(AND(OR(B491="ICE",AND(B491="nzev",D491&gt;2035)),D491&gt;0),B491="ZEV",AND(B491="nzev",D491&lt;=2035)),E491&lt;&gt;BL),VLOOKUP(E491,Selection!$C$2:$D$11,2,FALSE),0)</f>
        <v>0</v>
      </c>
      <c r="K491" s="18">
        <f t="shared" si="65"/>
        <v>0</v>
      </c>
      <c r="L491" s="34">
        <f t="shared" si="70"/>
        <v>0</v>
      </c>
      <c r="M491" s="17">
        <f t="shared" si="66"/>
        <v>0</v>
      </c>
      <c r="N491" s="33">
        <f t="shared" si="67"/>
        <v>0</v>
      </c>
      <c r="O491" s="17">
        <f t="shared" si="68"/>
        <v>0</v>
      </c>
      <c r="AE491" s="18"/>
      <c r="AG491"/>
    </row>
    <row r="492" spans="2:33" x14ac:dyDescent="0.2">
      <c r="B492" s="15"/>
      <c r="D492" s="60"/>
      <c r="E492" s="61"/>
      <c r="F492" s="60">
        <f t="shared" si="63"/>
        <v>0</v>
      </c>
      <c r="G492" s="62">
        <f t="shared" si="64"/>
        <v>0</v>
      </c>
      <c r="H492" s="62">
        <f t="shared" si="69"/>
        <v>0</v>
      </c>
      <c r="I492" s="62">
        <f>IF(AND(OR(AND(OR(B492="ICE",AND(B492="nzev",D492&gt;2035)),D492&gt;0),B492="ZEV",AND(B492="nzev",D492&lt;=2035)),E492&lt;&gt;BL),VLOOKUP(E492,Selection!$C$2:$D$11,2,FALSE),0)</f>
        <v>0</v>
      </c>
      <c r="K492" s="18">
        <f t="shared" si="65"/>
        <v>0</v>
      </c>
      <c r="L492" s="34">
        <f t="shared" si="70"/>
        <v>0</v>
      </c>
      <c r="M492" s="17">
        <f t="shared" si="66"/>
        <v>0</v>
      </c>
      <c r="N492" s="33">
        <f t="shared" si="67"/>
        <v>0</v>
      </c>
      <c r="O492" s="17">
        <f t="shared" si="68"/>
        <v>0</v>
      </c>
      <c r="AE492" s="18"/>
      <c r="AG492"/>
    </row>
    <row r="493" spans="2:33" x14ac:dyDescent="0.2">
      <c r="B493" s="15"/>
      <c r="D493" s="60"/>
      <c r="E493" s="61"/>
      <c r="F493" s="60">
        <f t="shared" si="63"/>
        <v>0</v>
      </c>
      <c r="G493" s="62">
        <f t="shared" si="64"/>
        <v>0</v>
      </c>
      <c r="H493" s="62">
        <f t="shared" si="69"/>
        <v>0</v>
      </c>
      <c r="I493" s="62">
        <f>IF(AND(OR(AND(OR(B493="ICE",AND(B493="nzev",D493&gt;2035)),D493&gt;0),B493="ZEV",AND(B493="nzev",D493&lt;=2035)),E493&lt;&gt;BL),VLOOKUP(E493,Selection!$C$2:$D$11,2,FALSE),0)</f>
        <v>0</v>
      </c>
      <c r="K493" s="18">
        <f t="shared" si="65"/>
        <v>0</v>
      </c>
      <c r="L493" s="34">
        <f t="shared" si="70"/>
        <v>0</v>
      </c>
      <c r="M493" s="17">
        <f t="shared" si="66"/>
        <v>0</v>
      </c>
      <c r="N493" s="33">
        <f t="shared" si="67"/>
        <v>0</v>
      </c>
      <c r="O493" s="17">
        <f t="shared" si="68"/>
        <v>0</v>
      </c>
      <c r="AE493" s="18"/>
      <c r="AG493"/>
    </row>
    <row r="494" spans="2:33" x14ac:dyDescent="0.2">
      <c r="B494" s="15"/>
      <c r="D494" s="60"/>
      <c r="E494" s="61"/>
      <c r="F494" s="60">
        <f t="shared" si="63"/>
        <v>0</v>
      </c>
      <c r="G494" s="62">
        <f t="shared" si="64"/>
        <v>0</v>
      </c>
      <c r="H494" s="62">
        <f t="shared" si="69"/>
        <v>0</v>
      </c>
      <c r="I494" s="62">
        <f>IF(AND(OR(AND(OR(B494="ICE",AND(B494="nzev",D494&gt;2035)),D494&gt;0),B494="ZEV",AND(B494="nzev",D494&lt;=2035)),E494&lt;&gt;BL),VLOOKUP(E494,Selection!$C$2:$D$11,2,FALSE),0)</f>
        <v>0</v>
      </c>
      <c r="K494" s="18">
        <f t="shared" si="65"/>
        <v>0</v>
      </c>
      <c r="L494" s="34">
        <f t="shared" si="70"/>
        <v>0</v>
      </c>
      <c r="M494" s="17">
        <f t="shared" si="66"/>
        <v>0</v>
      </c>
      <c r="N494" s="33">
        <f t="shared" si="67"/>
        <v>0</v>
      </c>
      <c r="O494" s="17">
        <f t="shared" si="68"/>
        <v>0</v>
      </c>
      <c r="AE494" s="18"/>
      <c r="AG494"/>
    </row>
    <row r="495" spans="2:33" x14ac:dyDescent="0.2">
      <c r="B495" s="15"/>
      <c r="D495" s="60"/>
      <c r="E495" s="61"/>
      <c r="F495" s="60">
        <f t="shared" si="63"/>
        <v>0</v>
      </c>
      <c r="G495" s="62">
        <f t="shared" si="64"/>
        <v>0</v>
      </c>
      <c r="H495" s="62">
        <f t="shared" si="69"/>
        <v>0</v>
      </c>
      <c r="I495" s="62">
        <f>IF(AND(OR(AND(OR(B495="ICE",AND(B495="nzev",D495&gt;2035)),D495&gt;0),B495="ZEV",AND(B495="nzev",D495&lt;=2035)),E495&lt;&gt;BL),VLOOKUP(E495,Selection!$C$2:$D$11,2,FALSE),0)</f>
        <v>0</v>
      </c>
      <c r="K495" s="18">
        <f t="shared" si="65"/>
        <v>0</v>
      </c>
      <c r="L495" s="34">
        <f t="shared" si="70"/>
        <v>0</v>
      </c>
      <c r="M495" s="17">
        <f t="shared" si="66"/>
        <v>0</v>
      </c>
      <c r="N495" s="33">
        <f t="shared" si="67"/>
        <v>0</v>
      </c>
      <c r="O495" s="17">
        <f t="shared" si="68"/>
        <v>0</v>
      </c>
      <c r="AE495" s="18"/>
      <c r="AG495"/>
    </row>
    <row r="496" spans="2:33" x14ac:dyDescent="0.2">
      <c r="B496" s="15"/>
      <c r="D496" s="60"/>
      <c r="E496" s="61"/>
      <c r="F496" s="60">
        <f t="shared" si="63"/>
        <v>0</v>
      </c>
      <c r="G496" s="62">
        <f t="shared" si="64"/>
        <v>0</v>
      </c>
      <c r="H496" s="62">
        <f t="shared" si="69"/>
        <v>0</v>
      </c>
      <c r="I496" s="62">
        <f>IF(AND(OR(AND(OR(B496="ICE",AND(B496="nzev",D496&gt;2035)),D496&gt;0),B496="ZEV",AND(B496="nzev",D496&lt;=2035)),E496&lt;&gt;BL),VLOOKUP(E496,Selection!$C$2:$D$11,2,FALSE),0)</f>
        <v>0</v>
      </c>
      <c r="K496" s="18">
        <f t="shared" si="65"/>
        <v>0</v>
      </c>
      <c r="L496" s="34">
        <f t="shared" si="70"/>
        <v>0</v>
      </c>
      <c r="M496" s="17">
        <f t="shared" si="66"/>
        <v>0</v>
      </c>
      <c r="N496" s="33">
        <f t="shared" si="67"/>
        <v>0</v>
      </c>
      <c r="O496" s="17">
        <f t="shared" si="68"/>
        <v>0</v>
      </c>
      <c r="AF496"/>
      <c r="AG496"/>
    </row>
    <row r="497" spans="2:33" x14ac:dyDescent="0.2">
      <c r="B497" s="15"/>
      <c r="D497" s="60"/>
      <c r="E497" s="61"/>
      <c r="F497" s="60">
        <f t="shared" si="63"/>
        <v>0</v>
      </c>
      <c r="G497" s="62">
        <f t="shared" si="64"/>
        <v>0</v>
      </c>
      <c r="H497" s="62">
        <f t="shared" si="69"/>
        <v>0</v>
      </c>
      <c r="I497" s="62">
        <f>IF(AND(OR(AND(OR(B497="ICE",AND(B497="nzev",D497&gt;2035)),D497&gt;0),B497="ZEV",AND(B497="nzev",D497&lt;=2035)),E497&lt;&gt;BL),VLOOKUP(E497,Selection!$C$2:$D$11,2,FALSE),0)</f>
        <v>0</v>
      </c>
      <c r="K497" s="18">
        <f t="shared" si="65"/>
        <v>0</v>
      </c>
      <c r="L497" s="34">
        <f t="shared" si="70"/>
        <v>0</v>
      </c>
      <c r="M497" s="17">
        <f t="shared" si="66"/>
        <v>0</v>
      </c>
      <c r="N497" s="33">
        <f t="shared" si="67"/>
        <v>0</v>
      </c>
      <c r="O497" s="17">
        <f t="shared" si="68"/>
        <v>0</v>
      </c>
      <c r="AE497" s="18"/>
      <c r="AG497"/>
    </row>
    <row r="498" spans="2:33" x14ac:dyDescent="0.2">
      <c r="B498" s="15"/>
      <c r="D498" s="60"/>
      <c r="E498" s="61"/>
      <c r="F498" s="60">
        <f t="shared" si="63"/>
        <v>0</v>
      </c>
      <c r="G498" s="62">
        <f t="shared" si="64"/>
        <v>0</v>
      </c>
      <c r="H498" s="62">
        <f t="shared" si="69"/>
        <v>0</v>
      </c>
      <c r="I498" s="62">
        <f>IF(AND(OR(AND(OR(B498="ICE",AND(B498="nzev",D498&gt;2035)),D498&gt;0),B498="ZEV",AND(B498="nzev",D498&lt;=2035)),E498&lt;&gt;BL),VLOOKUP(E498,Selection!$C$2:$D$11,2,FALSE),0)</f>
        <v>0</v>
      </c>
      <c r="K498" s="18">
        <f t="shared" si="65"/>
        <v>0</v>
      </c>
      <c r="L498" s="34">
        <f t="shared" si="70"/>
        <v>0</v>
      </c>
      <c r="M498" s="17">
        <f t="shared" si="66"/>
        <v>0</v>
      </c>
      <c r="N498" s="33">
        <f t="shared" si="67"/>
        <v>0</v>
      </c>
      <c r="O498" s="17">
        <f t="shared" si="68"/>
        <v>0</v>
      </c>
      <c r="AF498"/>
      <c r="AG498"/>
    </row>
    <row r="499" spans="2:33" x14ac:dyDescent="0.2">
      <c r="B499" s="15"/>
      <c r="D499" s="60"/>
      <c r="E499" s="61"/>
      <c r="F499" s="60">
        <f t="shared" si="63"/>
        <v>0</v>
      </c>
      <c r="G499" s="62">
        <f t="shared" si="64"/>
        <v>0</v>
      </c>
      <c r="H499" s="62">
        <f t="shared" si="69"/>
        <v>0</v>
      </c>
      <c r="I499" s="62">
        <f>IF(AND(OR(AND(OR(B499="ICE",AND(B499="nzev",D499&gt;2035)),D499&gt;0),B499="ZEV",AND(B499="nzev",D499&lt;=2035)),E499&lt;&gt;BL),VLOOKUP(E499,Selection!$C$2:$D$11,2,FALSE),0)</f>
        <v>0</v>
      </c>
      <c r="K499" s="18">
        <f t="shared" si="65"/>
        <v>0</v>
      </c>
      <c r="L499" s="34">
        <f t="shared" si="70"/>
        <v>0</v>
      </c>
      <c r="M499" s="17">
        <f t="shared" si="66"/>
        <v>0</v>
      </c>
      <c r="N499" s="33">
        <f t="shared" si="67"/>
        <v>0</v>
      </c>
      <c r="O499" s="17">
        <f t="shared" si="68"/>
        <v>0</v>
      </c>
      <c r="AE499" s="18"/>
      <c r="AG499"/>
    </row>
    <row r="500" spans="2:33" x14ac:dyDescent="0.2">
      <c r="B500" s="15"/>
      <c r="D500" s="60"/>
      <c r="E500" s="61"/>
      <c r="F500" s="60">
        <f t="shared" si="63"/>
        <v>0</v>
      </c>
      <c r="G500" s="62">
        <f t="shared" si="64"/>
        <v>0</v>
      </c>
      <c r="H500" s="62">
        <f t="shared" si="69"/>
        <v>0</v>
      </c>
      <c r="I500" s="62">
        <f>IF(AND(OR(AND(OR(B500="ICE",AND(B500="nzev",D500&gt;2035)),D500&gt;0),B500="ZEV",AND(B500="nzev",D500&lt;=2035)),E500&lt;&gt;BL),VLOOKUP(E500,Selection!$C$2:$D$11,2,FALSE),0)</f>
        <v>0</v>
      </c>
      <c r="K500" s="18">
        <f t="shared" si="65"/>
        <v>0</v>
      </c>
      <c r="L500" s="34">
        <f t="shared" si="70"/>
        <v>0</v>
      </c>
      <c r="M500" s="17">
        <f t="shared" si="66"/>
        <v>0</v>
      </c>
      <c r="N500" s="33">
        <f t="shared" si="67"/>
        <v>0</v>
      </c>
      <c r="O500" s="17">
        <f t="shared" si="68"/>
        <v>0</v>
      </c>
      <c r="AF500"/>
      <c r="AG500"/>
    </row>
    <row r="501" spans="2:33" x14ac:dyDescent="0.2">
      <c r="B501" s="15"/>
      <c r="D501" s="60"/>
      <c r="E501" s="61"/>
      <c r="F501" s="60">
        <f t="shared" si="63"/>
        <v>0</v>
      </c>
      <c r="G501" s="62">
        <f t="shared" si="64"/>
        <v>0</v>
      </c>
      <c r="H501" s="62">
        <f t="shared" si="69"/>
        <v>0</v>
      </c>
      <c r="I501" s="62">
        <f>IF(AND(OR(AND(OR(B501="ICE",AND(B501="nzev",D501&gt;2035)),D501&gt;0),B501="ZEV",AND(B501="nzev",D501&lt;=2035)),E501&lt;&gt;BL),VLOOKUP(E501,Selection!$C$2:$D$11,2,FALSE),0)</f>
        <v>0</v>
      </c>
      <c r="K501" s="18">
        <f t="shared" si="65"/>
        <v>0</v>
      </c>
      <c r="L501" s="34">
        <f t="shared" si="70"/>
        <v>0</v>
      </c>
      <c r="M501" s="17">
        <f t="shared" si="66"/>
        <v>0</v>
      </c>
      <c r="N501" s="33">
        <f t="shared" si="67"/>
        <v>0</v>
      </c>
      <c r="O501" s="17">
        <f t="shared" si="68"/>
        <v>0</v>
      </c>
      <c r="AE501" s="18"/>
      <c r="AG501"/>
    </row>
    <row r="502" spans="2:33" x14ac:dyDescent="0.2">
      <c r="B502" s="15"/>
      <c r="D502" s="60"/>
      <c r="E502" s="61"/>
      <c r="F502" s="60">
        <f t="shared" si="63"/>
        <v>0</v>
      </c>
      <c r="G502" s="62">
        <f t="shared" si="64"/>
        <v>0</v>
      </c>
      <c r="H502" s="62">
        <f t="shared" si="69"/>
        <v>0</v>
      </c>
      <c r="I502" s="62">
        <f>IF(AND(OR(AND(OR(B502="ICE",AND(B502="nzev",D502&gt;2035)),D502&gt;0),B502="ZEV",AND(B502="nzev",D502&lt;=2035)),E502&lt;&gt;BL),VLOOKUP(E502,Selection!$C$2:$D$11,2,FALSE),0)</f>
        <v>0</v>
      </c>
      <c r="K502" s="18">
        <f t="shared" si="65"/>
        <v>0</v>
      </c>
      <c r="L502" s="34">
        <f t="shared" si="70"/>
        <v>0</v>
      </c>
      <c r="M502" s="17">
        <f t="shared" si="66"/>
        <v>0</v>
      </c>
      <c r="N502" s="33">
        <f t="shared" si="67"/>
        <v>0</v>
      </c>
      <c r="O502" s="17">
        <f t="shared" si="68"/>
        <v>0</v>
      </c>
      <c r="AF502"/>
      <c r="AG502"/>
    </row>
    <row r="503" spans="2:33" x14ac:dyDescent="0.2">
      <c r="B503" s="15"/>
      <c r="D503" s="60"/>
      <c r="E503" s="61"/>
      <c r="F503" s="60">
        <f t="shared" si="63"/>
        <v>0</v>
      </c>
      <c r="G503" s="62">
        <f t="shared" si="64"/>
        <v>0</v>
      </c>
      <c r="H503" s="62">
        <f t="shared" si="69"/>
        <v>0</v>
      </c>
      <c r="I503" s="62">
        <f>IF(AND(OR(AND(OR(B503="ICE",AND(B503="nzev",D503&gt;2035)),D503&gt;0),B503="ZEV",AND(B503="nzev",D503&lt;=2035)),E503&lt;&gt;BL),VLOOKUP(E503,Selection!$C$2:$D$11,2,FALSE),0)</f>
        <v>0</v>
      </c>
      <c r="K503" s="18">
        <f t="shared" si="65"/>
        <v>0</v>
      </c>
      <c r="L503" s="34">
        <f t="shared" si="70"/>
        <v>0</v>
      </c>
      <c r="M503" s="17">
        <f t="shared" si="66"/>
        <v>0</v>
      </c>
      <c r="N503" s="33">
        <f t="shared" si="67"/>
        <v>0</v>
      </c>
      <c r="O503" s="17">
        <f t="shared" si="68"/>
        <v>0</v>
      </c>
      <c r="AF503"/>
      <c r="AG503"/>
    </row>
    <row r="504" spans="2:33" x14ac:dyDescent="0.2">
      <c r="B504" s="15"/>
      <c r="D504" s="60"/>
      <c r="E504" s="61"/>
      <c r="F504" s="60">
        <f t="shared" si="63"/>
        <v>0</v>
      </c>
      <c r="G504" s="62">
        <f t="shared" si="64"/>
        <v>0</v>
      </c>
      <c r="H504" s="62">
        <f t="shared" si="69"/>
        <v>0</v>
      </c>
      <c r="I504" s="62">
        <f>IF(AND(OR(AND(OR(B504="ICE",AND(B504="nzev",D504&gt;2035)),D504&gt;0),B504="ZEV",AND(B504="nzev",D504&lt;=2035)),E504&lt;&gt;BL),VLOOKUP(E504,Selection!$C$2:$D$11,2,FALSE),0)</f>
        <v>0</v>
      </c>
      <c r="K504" s="18">
        <f t="shared" si="65"/>
        <v>0</v>
      </c>
      <c r="L504" s="34">
        <f t="shared" si="70"/>
        <v>0</v>
      </c>
      <c r="M504" s="17">
        <f t="shared" si="66"/>
        <v>0</v>
      </c>
      <c r="N504" s="33">
        <f t="shared" si="67"/>
        <v>0</v>
      </c>
      <c r="O504" s="17">
        <f t="shared" si="68"/>
        <v>0</v>
      </c>
      <c r="AE504" s="18"/>
      <c r="AG504"/>
    </row>
    <row r="505" spans="2:33" x14ac:dyDescent="0.2">
      <c r="B505" s="15"/>
      <c r="D505" s="60"/>
      <c r="E505" s="61"/>
      <c r="F505" s="60">
        <f t="shared" si="63"/>
        <v>0</v>
      </c>
      <c r="G505" s="62">
        <f t="shared" si="64"/>
        <v>0</v>
      </c>
      <c r="H505" s="62">
        <f t="shared" si="69"/>
        <v>0</v>
      </c>
      <c r="I505" s="62">
        <f>IF(AND(OR(AND(OR(B505="ICE",AND(B505="nzev",D505&gt;2035)),D505&gt;0),B505="ZEV",AND(B505="nzev",D505&lt;=2035)),E505&lt;&gt;BL),VLOOKUP(E505,Selection!$C$2:$D$11,2,FALSE),0)</f>
        <v>0</v>
      </c>
      <c r="K505" s="18">
        <f t="shared" si="65"/>
        <v>0</v>
      </c>
      <c r="L505" s="34">
        <f t="shared" si="70"/>
        <v>0</v>
      </c>
      <c r="M505" s="17">
        <f t="shared" si="66"/>
        <v>0</v>
      </c>
      <c r="N505" s="33">
        <f t="shared" si="67"/>
        <v>0</v>
      </c>
      <c r="O505" s="17">
        <f t="shared" si="68"/>
        <v>0</v>
      </c>
      <c r="AF505"/>
      <c r="AG505"/>
    </row>
    <row r="506" spans="2:33" x14ac:dyDescent="0.2">
      <c r="B506" s="15"/>
      <c r="D506" s="60"/>
      <c r="E506" s="61"/>
      <c r="F506" s="60">
        <f t="shared" si="63"/>
        <v>0</v>
      </c>
      <c r="G506" s="62">
        <f t="shared" si="64"/>
        <v>0</v>
      </c>
      <c r="H506" s="62">
        <f t="shared" si="69"/>
        <v>0</v>
      </c>
      <c r="I506" s="62">
        <f>IF(AND(OR(AND(OR(B506="ICE",AND(B506="nzev",D506&gt;2035)),D506&gt;0),B506="ZEV",AND(B506="nzev",D506&lt;=2035)),E506&lt;&gt;BL),VLOOKUP(E506,Selection!$C$2:$D$11,2,FALSE),0)</f>
        <v>0</v>
      </c>
      <c r="K506" s="18">
        <f t="shared" si="65"/>
        <v>0</v>
      </c>
      <c r="L506" s="34">
        <f t="shared" si="70"/>
        <v>0</v>
      </c>
      <c r="M506" s="17">
        <f t="shared" si="66"/>
        <v>0</v>
      </c>
      <c r="N506" s="33">
        <f t="shared" si="67"/>
        <v>0</v>
      </c>
      <c r="O506" s="17">
        <f t="shared" si="68"/>
        <v>0</v>
      </c>
      <c r="AE506" s="18"/>
      <c r="AG506"/>
    </row>
    <row r="507" spans="2:33" x14ac:dyDescent="0.2">
      <c r="B507" s="15"/>
      <c r="D507" s="60"/>
      <c r="E507" s="61"/>
      <c r="F507" s="60">
        <f t="shared" si="63"/>
        <v>0</v>
      </c>
      <c r="G507" s="62">
        <f t="shared" si="64"/>
        <v>0</v>
      </c>
      <c r="H507" s="62">
        <f t="shared" si="69"/>
        <v>0</v>
      </c>
      <c r="I507" s="62">
        <f>IF(AND(OR(AND(OR(B507="ICE",AND(B507="nzev",D507&gt;2035)),D507&gt;0),B507="ZEV",AND(B507="nzev",D507&lt;=2035)),E507&lt;&gt;BL),VLOOKUP(E507,Selection!$C$2:$D$11,2,FALSE),0)</f>
        <v>0</v>
      </c>
      <c r="K507" s="18">
        <f t="shared" si="65"/>
        <v>0</v>
      </c>
      <c r="L507" s="34">
        <f t="shared" si="70"/>
        <v>0</v>
      </c>
      <c r="M507" s="17">
        <f t="shared" si="66"/>
        <v>0</v>
      </c>
      <c r="N507" s="33">
        <f t="shared" si="67"/>
        <v>0</v>
      </c>
      <c r="O507" s="17">
        <f t="shared" si="68"/>
        <v>0</v>
      </c>
      <c r="AF507"/>
      <c r="AG507"/>
    </row>
    <row r="508" spans="2:33" x14ac:dyDescent="0.2">
      <c r="B508" s="15"/>
      <c r="D508" s="60"/>
      <c r="E508" s="61"/>
      <c r="F508" s="60">
        <f t="shared" si="63"/>
        <v>0</v>
      </c>
      <c r="G508" s="62">
        <f t="shared" si="64"/>
        <v>0</v>
      </c>
      <c r="H508" s="62">
        <f t="shared" si="69"/>
        <v>0</v>
      </c>
      <c r="I508" s="62">
        <f>IF(AND(OR(AND(OR(B508="ICE",AND(B508="nzev",D508&gt;2035)),D508&gt;0),B508="ZEV",AND(B508="nzev",D508&lt;=2035)),E508&lt;&gt;BL),VLOOKUP(E508,Selection!$C$2:$D$11,2,FALSE),0)</f>
        <v>0</v>
      </c>
      <c r="K508" s="18">
        <f t="shared" si="65"/>
        <v>0</v>
      </c>
      <c r="L508" s="34">
        <f t="shared" si="70"/>
        <v>0</v>
      </c>
      <c r="M508" s="17">
        <f t="shared" si="66"/>
        <v>0</v>
      </c>
      <c r="N508" s="33">
        <f t="shared" si="67"/>
        <v>0</v>
      </c>
      <c r="O508" s="17">
        <f t="shared" si="68"/>
        <v>0</v>
      </c>
      <c r="AE508" s="18"/>
      <c r="AG508"/>
    </row>
    <row r="509" spans="2:33" x14ac:dyDescent="0.2">
      <c r="B509" s="15"/>
      <c r="D509" s="60"/>
      <c r="E509" s="61"/>
      <c r="F509" s="60">
        <f t="shared" si="63"/>
        <v>0</v>
      </c>
      <c r="G509" s="62">
        <f t="shared" si="64"/>
        <v>0</v>
      </c>
      <c r="H509" s="62">
        <f t="shared" si="69"/>
        <v>0</v>
      </c>
      <c r="I509" s="62">
        <f>IF(AND(OR(AND(OR(B509="ICE",AND(B509="nzev",D509&gt;2035)),D509&gt;0),B509="ZEV",AND(B509="nzev",D509&lt;=2035)),E509&lt;&gt;BL),VLOOKUP(E509,Selection!$C$2:$D$11,2,FALSE),0)</f>
        <v>0</v>
      </c>
      <c r="K509" s="18">
        <f t="shared" si="65"/>
        <v>0</v>
      </c>
      <c r="L509" s="34">
        <f t="shared" si="70"/>
        <v>0</v>
      </c>
      <c r="M509" s="17">
        <f t="shared" si="66"/>
        <v>0</v>
      </c>
      <c r="N509" s="33">
        <f t="shared" si="67"/>
        <v>0</v>
      </c>
      <c r="O509" s="17">
        <f t="shared" si="68"/>
        <v>0</v>
      </c>
      <c r="AF509"/>
      <c r="AG509"/>
    </row>
    <row r="510" spans="2:33" x14ac:dyDescent="0.2">
      <c r="B510" s="15"/>
      <c r="D510" s="60"/>
      <c r="E510" s="61"/>
      <c r="F510" s="60">
        <f t="shared" si="63"/>
        <v>0</v>
      </c>
      <c r="G510" s="62">
        <f t="shared" si="64"/>
        <v>0</v>
      </c>
      <c r="H510" s="62">
        <f t="shared" si="69"/>
        <v>0</v>
      </c>
      <c r="I510" s="62">
        <f>IF(AND(OR(AND(OR(B510="ICE",AND(B510="nzev",D510&gt;2035)),D510&gt;0),B510="ZEV",AND(B510="nzev",D510&lt;=2035)),E510&lt;&gt;BL),VLOOKUP(E510,Selection!$C$2:$D$11,2,FALSE),0)</f>
        <v>0</v>
      </c>
      <c r="K510" s="18">
        <f t="shared" si="65"/>
        <v>0</v>
      </c>
      <c r="L510" s="34">
        <f t="shared" si="70"/>
        <v>0</v>
      </c>
      <c r="M510" s="17">
        <f t="shared" si="66"/>
        <v>0</v>
      </c>
      <c r="N510" s="33">
        <f t="shared" si="67"/>
        <v>0</v>
      </c>
      <c r="O510" s="17">
        <f t="shared" si="68"/>
        <v>0</v>
      </c>
      <c r="AF510"/>
      <c r="AG510"/>
    </row>
    <row r="511" spans="2:33" x14ac:dyDescent="0.2">
      <c r="B511" s="15"/>
      <c r="D511" s="60"/>
      <c r="E511" s="61"/>
      <c r="F511" s="60">
        <f t="shared" si="63"/>
        <v>0</v>
      </c>
      <c r="G511" s="62">
        <f t="shared" si="64"/>
        <v>0</v>
      </c>
      <c r="H511" s="62">
        <f t="shared" si="69"/>
        <v>0</v>
      </c>
      <c r="I511" s="62">
        <f>IF(AND(OR(AND(OR(B511="ICE",AND(B511="nzev",D511&gt;2035)),D511&gt;0),B511="ZEV",AND(B511="nzev",D511&lt;=2035)),E511&lt;&gt;BL),VLOOKUP(E511,Selection!$C$2:$D$11,2,FALSE),0)</f>
        <v>0</v>
      </c>
      <c r="K511" s="18">
        <f t="shared" si="65"/>
        <v>0</v>
      </c>
      <c r="L511" s="34">
        <f t="shared" si="70"/>
        <v>0</v>
      </c>
      <c r="M511" s="17">
        <f t="shared" si="66"/>
        <v>0</v>
      </c>
      <c r="N511" s="33">
        <f t="shared" si="67"/>
        <v>0</v>
      </c>
      <c r="O511" s="17">
        <f t="shared" si="68"/>
        <v>0</v>
      </c>
      <c r="AF511"/>
      <c r="AG511"/>
    </row>
    <row r="512" spans="2:33" x14ac:dyDescent="0.2">
      <c r="B512" s="15"/>
      <c r="D512" s="60"/>
      <c r="E512" s="61"/>
      <c r="F512" s="60">
        <f t="shared" si="63"/>
        <v>0</v>
      </c>
      <c r="G512" s="62">
        <f t="shared" si="64"/>
        <v>0</v>
      </c>
      <c r="H512" s="62">
        <f t="shared" si="69"/>
        <v>0</v>
      </c>
      <c r="I512" s="62">
        <f>IF(AND(OR(AND(OR(B512="ICE",AND(B512="nzev",D512&gt;2035)),D512&gt;0),B512="ZEV",AND(B512="nzev",D512&lt;=2035)),E512&lt;&gt;BL),VLOOKUP(E512,Selection!$C$2:$D$11,2,FALSE),0)</f>
        <v>0</v>
      </c>
      <c r="K512" s="18">
        <f t="shared" si="65"/>
        <v>0</v>
      </c>
      <c r="L512" s="34">
        <f t="shared" si="70"/>
        <v>0</v>
      </c>
      <c r="M512" s="17">
        <f t="shared" si="66"/>
        <v>0</v>
      </c>
      <c r="N512" s="33">
        <f t="shared" si="67"/>
        <v>0</v>
      </c>
      <c r="O512" s="17">
        <f t="shared" si="68"/>
        <v>0</v>
      </c>
      <c r="AF512"/>
      <c r="AG512"/>
    </row>
    <row r="513" spans="2:33" x14ac:dyDescent="0.2">
      <c r="B513" s="15"/>
      <c r="D513" s="60"/>
      <c r="E513" s="61"/>
      <c r="F513" s="60">
        <f t="shared" si="63"/>
        <v>0</v>
      </c>
      <c r="G513" s="62">
        <f t="shared" si="64"/>
        <v>0</v>
      </c>
      <c r="H513" s="62">
        <f t="shared" si="69"/>
        <v>0</v>
      </c>
      <c r="I513" s="62">
        <f>IF(AND(OR(AND(OR(B513="ICE",AND(B513="nzev",D513&gt;2035)),D513&gt;0),B513="ZEV",AND(B513="nzev",D513&lt;=2035)),E513&lt;&gt;BL),VLOOKUP(E513,Selection!$C$2:$D$11,2,FALSE),0)</f>
        <v>0</v>
      </c>
      <c r="K513" s="18">
        <f t="shared" si="65"/>
        <v>0</v>
      </c>
      <c r="L513" s="34">
        <f t="shared" si="70"/>
        <v>0</v>
      </c>
      <c r="M513" s="17">
        <f t="shared" si="66"/>
        <v>0</v>
      </c>
      <c r="N513" s="33">
        <f t="shared" si="67"/>
        <v>0</v>
      </c>
      <c r="O513" s="17">
        <f t="shared" si="68"/>
        <v>0</v>
      </c>
      <c r="AF513"/>
      <c r="AG513"/>
    </row>
    <row r="514" spans="2:33" x14ac:dyDescent="0.2">
      <c r="B514" s="15"/>
      <c r="D514" s="60"/>
      <c r="E514" s="61"/>
      <c r="F514" s="60">
        <f t="shared" si="63"/>
        <v>0</v>
      </c>
      <c r="G514" s="62">
        <f t="shared" si="64"/>
        <v>0</v>
      </c>
      <c r="H514" s="62">
        <f t="shared" si="69"/>
        <v>0</v>
      </c>
      <c r="I514" s="62">
        <f>IF(AND(OR(AND(OR(B514="ICE",AND(B514="nzev",D514&gt;2035)),D514&gt;0),B514="ZEV",AND(B514="nzev",D514&lt;=2035)),E514&lt;&gt;BL),VLOOKUP(E514,Selection!$C$2:$D$11,2,FALSE),0)</f>
        <v>0</v>
      </c>
      <c r="K514" s="18">
        <f t="shared" si="65"/>
        <v>0</v>
      </c>
      <c r="L514" s="34">
        <f t="shared" si="70"/>
        <v>0</v>
      </c>
      <c r="M514" s="17">
        <f t="shared" si="66"/>
        <v>0</v>
      </c>
      <c r="N514" s="33">
        <f t="shared" si="67"/>
        <v>0</v>
      </c>
      <c r="O514" s="17">
        <f t="shared" si="68"/>
        <v>0</v>
      </c>
      <c r="AF514"/>
      <c r="AG514"/>
    </row>
    <row r="515" spans="2:33" x14ac:dyDescent="0.2">
      <c r="B515" s="15"/>
      <c r="D515" s="60"/>
      <c r="E515" s="61"/>
      <c r="F515" s="60">
        <f t="shared" si="63"/>
        <v>0</v>
      </c>
      <c r="G515" s="62">
        <f t="shared" si="64"/>
        <v>0</v>
      </c>
      <c r="H515" s="62">
        <f t="shared" si="69"/>
        <v>0</v>
      </c>
      <c r="I515" s="62">
        <f>IF(AND(OR(AND(OR(B515="ICE",AND(B515="nzev",D515&gt;2035)),D515&gt;0),B515="ZEV",AND(B515="nzev",D515&lt;=2035)),E515&lt;&gt;BL),VLOOKUP(E515,Selection!$C$2:$D$11,2,FALSE),0)</f>
        <v>0</v>
      </c>
      <c r="K515" s="18">
        <f t="shared" si="65"/>
        <v>0</v>
      </c>
      <c r="L515" s="34">
        <f t="shared" si="70"/>
        <v>0</v>
      </c>
      <c r="M515" s="17">
        <f t="shared" si="66"/>
        <v>0</v>
      </c>
      <c r="N515" s="33">
        <f t="shared" si="67"/>
        <v>0</v>
      </c>
      <c r="O515" s="17">
        <f t="shared" si="68"/>
        <v>0</v>
      </c>
      <c r="AF515"/>
      <c r="AG515"/>
    </row>
    <row r="516" spans="2:33" x14ac:dyDescent="0.2">
      <c r="B516" s="15"/>
      <c r="D516" s="60"/>
      <c r="E516" s="61"/>
      <c r="F516" s="60">
        <f t="shared" si="63"/>
        <v>0</v>
      </c>
      <c r="G516" s="62">
        <f t="shared" si="64"/>
        <v>0</v>
      </c>
      <c r="H516" s="62">
        <f t="shared" si="69"/>
        <v>0</v>
      </c>
      <c r="I516" s="62">
        <f>IF(AND(OR(AND(OR(B516="ICE",AND(B516="nzev",D516&gt;2035)),D516&gt;0),B516="ZEV",AND(B516="nzev",D516&lt;=2035)),E516&lt;&gt;BL),VLOOKUP(E516,Selection!$C$2:$D$11,2,FALSE),0)</f>
        <v>0</v>
      </c>
      <c r="K516" s="18">
        <f t="shared" si="65"/>
        <v>0</v>
      </c>
      <c r="L516" s="34">
        <f t="shared" si="70"/>
        <v>0</v>
      </c>
      <c r="M516" s="17">
        <f t="shared" si="66"/>
        <v>0</v>
      </c>
      <c r="N516" s="33">
        <f t="shared" si="67"/>
        <v>0</v>
      </c>
      <c r="O516" s="17">
        <f t="shared" si="68"/>
        <v>0</v>
      </c>
      <c r="AF516"/>
      <c r="AG516"/>
    </row>
    <row r="517" spans="2:33" x14ac:dyDescent="0.2">
      <c r="B517" s="15"/>
      <c r="D517" s="60"/>
      <c r="E517" s="61"/>
      <c r="F517" s="60">
        <f t="shared" si="63"/>
        <v>0</v>
      </c>
      <c r="G517" s="62">
        <f t="shared" si="64"/>
        <v>0</v>
      </c>
      <c r="H517" s="62">
        <f t="shared" si="69"/>
        <v>0</v>
      </c>
      <c r="I517" s="62">
        <f>IF(AND(OR(AND(OR(B517="ICE",AND(B517="nzev",D517&gt;2035)),D517&gt;0),B517="ZEV",AND(B517="nzev",D517&lt;=2035)),E517&lt;&gt;BL),VLOOKUP(E517,Selection!$C$2:$D$11,2,FALSE),0)</f>
        <v>0</v>
      </c>
      <c r="K517" s="18">
        <f t="shared" si="65"/>
        <v>0</v>
      </c>
      <c r="L517" s="34">
        <f t="shared" si="70"/>
        <v>0</v>
      </c>
      <c r="M517" s="17">
        <f t="shared" si="66"/>
        <v>0</v>
      </c>
      <c r="N517" s="33">
        <f t="shared" si="67"/>
        <v>0</v>
      </c>
      <c r="O517" s="17">
        <f t="shared" si="68"/>
        <v>0</v>
      </c>
      <c r="AF517"/>
      <c r="AG517"/>
    </row>
    <row r="518" spans="2:33" x14ac:dyDescent="0.2">
      <c r="B518" s="15"/>
      <c r="D518" s="60"/>
      <c r="E518" s="61"/>
      <c r="F518" s="60">
        <f t="shared" ref="F518:F581" si="71">IF(AND(OR(B518="ICE",AND(B518="nzev",D518&gt;2035)),E518&lt;&gt;BL),IF(IFERROR(SEARCH("cab tractor",E518),FALSE),"Please Enter",BL),BL)</f>
        <v>0</v>
      </c>
      <c r="G518" s="62">
        <f t="shared" ref="G518:G581" si="72">IF(AND(OR(B518="ICE",AND(B518="nzev",D518&gt;2035)),E518&lt;&gt;BL),IF(IFERROR(SEARCH("cab tractor",E518),FALSE),IF(AND(F518&gt;12,F518&lt;19),F518,18),18),IF(D518&gt;1900,18,BL))</f>
        <v>0</v>
      </c>
      <c r="H518" s="62">
        <f t="shared" si="69"/>
        <v>0</v>
      </c>
      <c r="I518" s="62">
        <f>IF(AND(OR(AND(OR(B518="ICE",AND(B518="nzev",D518&gt;2035)),D518&gt;0),B518="ZEV",AND(B518="nzev",D518&lt;=2035)),E518&lt;&gt;BL),VLOOKUP(E518,Selection!$C$2:$D$11,2,FALSE),0)</f>
        <v>0</v>
      </c>
      <c r="K518" s="18">
        <f t="shared" ref="K518:K581" si="73">IF(B518="ICE",IF(D518&gt;0,D518+18,0),IF(OR(AND(B518="nzev",D518&lt;=2035),B518="zev"),0,IF(D518&gt;0,D518+18,0)))</f>
        <v>0</v>
      </c>
      <c r="L518" s="34">
        <f t="shared" si="70"/>
        <v>0</v>
      </c>
      <c r="M518" s="17">
        <f t="shared" ref="M518:M581" si="74">IF(B518="ICE",IF(ISNUMBER(L518),D518+L518,D518+18),IF(AND(B518="nzev",D518&gt;2035),IF(ISNUMBER(L518),D518+L518,D518+18),0))</f>
        <v>0</v>
      </c>
      <c r="N518" s="33">
        <f t="shared" ref="N518:N581" si="75">IF(AND(OR(B518="ICE",AND(B518="nzev",D518&gt;2035)),D518&gt;0),I518,IF(OR(B518="ZEV",AND(B518="nzev",D518&lt;=2035)),-1*I518,0))</f>
        <v>0</v>
      </c>
      <c r="O518" s="17">
        <f t="shared" ref="O518:O581" si="76">IF(OR(B518="ICE",AND(B518="nzev",D518&gt;2035)),1,IF(OR(B518="ZEV",AND(B518="nzev",D518&lt;=2035)),-1,0))</f>
        <v>0</v>
      </c>
      <c r="AF518"/>
      <c r="AG518"/>
    </row>
    <row r="519" spans="2:33" x14ac:dyDescent="0.2">
      <c r="B519" s="15"/>
      <c r="D519" s="60"/>
      <c r="E519" s="61"/>
      <c r="F519" s="60">
        <f t="shared" si="71"/>
        <v>0</v>
      </c>
      <c r="G519" s="62">
        <f t="shared" si="72"/>
        <v>0</v>
      </c>
      <c r="H519" s="62">
        <f t="shared" ref="H519:H582" si="77">IF(M519&lt;K519,M519,K519)</f>
        <v>0</v>
      </c>
      <c r="I519" s="62">
        <f>IF(AND(OR(AND(OR(B519="ICE",AND(B519="nzev",D519&gt;2035)),D519&gt;0),B519="ZEV",AND(B519="nzev",D519&lt;=2035)),E519&lt;&gt;BL),VLOOKUP(E519,Selection!$C$2:$D$11,2,FALSE),0)</f>
        <v>0</v>
      </c>
      <c r="K519" s="18">
        <f t="shared" si="73"/>
        <v>0</v>
      </c>
      <c r="L519" s="34">
        <f t="shared" ref="L519:L582" si="78">G519</f>
        <v>0</v>
      </c>
      <c r="M519" s="17">
        <f t="shared" si="74"/>
        <v>0</v>
      </c>
      <c r="N519" s="33">
        <f t="shared" si="75"/>
        <v>0</v>
      </c>
      <c r="O519" s="17">
        <f t="shared" si="76"/>
        <v>0</v>
      </c>
      <c r="AF519"/>
      <c r="AG519"/>
    </row>
    <row r="520" spans="2:33" x14ac:dyDescent="0.2">
      <c r="B520" s="15"/>
      <c r="D520" s="60"/>
      <c r="E520" s="61"/>
      <c r="F520" s="60">
        <f t="shared" si="71"/>
        <v>0</v>
      </c>
      <c r="G520" s="62">
        <f t="shared" si="72"/>
        <v>0</v>
      </c>
      <c r="H520" s="62">
        <f t="shared" si="77"/>
        <v>0</v>
      </c>
      <c r="I520" s="62">
        <f>IF(AND(OR(AND(OR(B520="ICE",AND(B520="nzev",D520&gt;2035)),D520&gt;0),B520="ZEV",AND(B520="nzev",D520&lt;=2035)),E520&lt;&gt;BL),VLOOKUP(E520,Selection!$C$2:$D$11,2,FALSE),0)</f>
        <v>0</v>
      </c>
      <c r="K520" s="18">
        <f t="shared" si="73"/>
        <v>0</v>
      </c>
      <c r="L520" s="34">
        <f t="shared" si="78"/>
        <v>0</v>
      </c>
      <c r="M520" s="17">
        <f t="shared" si="74"/>
        <v>0</v>
      </c>
      <c r="N520" s="33">
        <f t="shared" si="75"/>
        <v>0</v>
      </c>
      <c r="O520" s="17">
        <f t="shared" si="76"/>
        <v>0</v>
      </c>
      <c r="AF520"/>
      <c r="AG520"/>
    </row>
    <row r="521" spans="2:33" x14ac:dyDescent="0.2">
      <c r="B521" s="15"/>
      <c r="D521" s="60"/>
      <c r="E521" s="61"/>
      <c r="F521" s="60">
        <f t="shared" si="71"/>
        <v>0</v>
      </c>
      <c r="G521" s="62">
        <f t="shared" si="72"/>
        <v>0</v>
      </c>
      <c r="H521" s="62">
        <f t="shared" si="77"/>
        <v>0</v>
      </c>
      <c r="I521" s="62">
        <f>IF(AND(OR(AND(OR(B521="ICE",AND(B521="nzev",D521&gt;2035)),D521&gt;0),B521="ZEV",AND(B521="nzev",D521&lt;=2035)),E521&lt;&gt;BL),VLOOKUP(E521,Selection!$C$2:$D$11,2,FALSE),0)</f>
        <v>0</v>
      </c>
      <c r="K521" s="18">
        <f t="shared" si="73"/>
        <v>0</v>
      </c>
      <c r="L521" s="34">
        <f t="shared" si="78"/>
        <v>0</v>
      </c>
      <c r="M521" s="17">
        <f t="shared" si="74"/>
        <v>0</v>
      </c>
      <c r="N521" s="33">
        <f t="shared" si="75"/>
        <v>0</v>
      </c>
      <c r="O521" s="17">
        <f t="shared" si="76"/>
        <v>0</v>
      </c>
      <c r="AF521"/>
      <c r="AG521"/>
    </row>
    <row r="522" spans="2:33" x14ac:dyDescent="0.2">
      <c r="B522" s="15"/>
      <c r="D522" s="60"/>
      <c r="E522" s="61"/>
      <c r="F522" s="60">
        <f t="shared" si="71"/>
        <v>0</v>
      </c>
      <c r="G522" s="62">
        <f t="shared" si="72"/>
        <v>0</v>
      </c>
      <c r="H522" s="62">
        <f t="shared" si="77"/>
        <v>0</v>
      </c>
      <c r="I522" s="62">
        <f>IF(AND(OR(AND(OR(B522="ICE",AND(B522="nzev",D522&gt;2035)),D522&gt;0),B522="ZEV",AND(B522="nzev",D522&lt;=2035)),E522&lt;&gt;BL),VLOOKUP(E522,Selection!$C$2:$D$11,2,FALSE),0)</f>
        <v>0</v>
      </c>
      <c r="K522" s="18">
        <f t="shared" si="73"/>
        <v>0</v>
      </c>
      <c r="L522" s="34">
        <f t="shared" si="78"/>
        <v>0</v>
      </c>
      <c r="M522" s="17">
        <f t="shared" si="74"/>
        <v>0</v>
      </c>
      <c r="N522" s="33">
        <f t="shared" si="75"/>
        <v>0</v>
      </c>
      <c r="O522" s="17">
        <f t="shared" si="76"/>
        <v>0</v>
      </c>
      <c r="AF522"/>
      <c r="AG522"/>
    </row>
    <row r="523" spans="2:33" x14ac:dyDescent="0.2">
      <c r="B523" s="15"/>
      <c r="D523" s="60"/>
      <c r="E523" s="61"/>
      <c r="F523" s="60">
        <f t="shared" si="71"/>
        <v>0</v>
      </c>
      <c r="G523" s="62">
        <f t="shared" si="72"/>
        <v>0</v>
      </c>
      <c r="H523" s="62">
        <f t="shared" si="77"/>
        <v>0</v>
      </c>
      <c r="I523" s="62">
        <f>IF(AND(OR(AND(OR(B523="ICE",AND(B523="nzev",D523&gt;2035)),D523&gt;0),B523="ZEV",AND(B523="nzev",D523&lt;=2035)),E523&lt;&gt;BL),VLOOKUP(E523,Selection!$C$2:$D$11,2,FALSE),0)</f>
        <v>0</v>
      </c>
      <c r="K523" s="18">
        <f t="shared" si="73"/>
        <v>0</v>
      </c>
      <c r="L523" s="34">
        <f t="shared" si="78"/>
        <v>0</v>
      </c>
      <c r="M523" s="17">
        <f t="shared" si="74"/>
        <v>0</v>
      </c>
      <c r="N523" s="33">
        <f t="shared" si="75"/>
        <v>0</v>
      </c>
      <c r="O523" s="17">
        <f t="shared" si="76"/>
        <v>0</v>
      </c>
      <c r="AF523"/>
      <c r="AG523"/>
    </row>
    <row r="524" spans="2:33" x14ac:dyDescent="0.2">
      <c r="B524" s="15"/>
      <c r="D524" s="60"/>
      <c r="E524" s="61"/>
      <c r="F524" s="60">
        <f t="shared" si="71"/>
        <v>0</v>
      </c>
      <c r="G524" s="62">
        <f t="shared" si="72"/>
        <v>0</v>
      </c>
      <c r="H524" s="62">
        <f t="shared" si="77"/>
        <v>0</v>
      </c>
      <c r="I524" s="62">
        <f>IF(AND(OR(AND(OR(B524="ICE",AND(B524="nzev",D524&gt;2035)),D524&gt;0),B524="ZEV",AND(B524="nzev",D524&lt;=2035)),E524&lt;&gt;BL),VLOOKUP(E524,Selection!$C$2:$D$11,2,FALSE),0)</f>
        <v>0</v>
      </c>
      <c r="K524" s="18">
        <f t="shared" si="73"/>
        <v>0</v>
      </c>
      <c r="L524" s="34">
        <f t="shared" si="78"/>
        <v>0</v>
      </c>
      <c r="M524" s="17">
        <f t="shared" si="74"/>
        <v>0</v>
      </c>
      <c r="N524" s="33">
        <f t="shared" si="75"/>
        <v>0</v>
      </c>
      <c r="O524" s="17">
        <f t="shared" si="76"/>
        <v>0</v>
      </c>
      <c r="AF524"/>
      <c r="AG524"/>
    </row>
    <row r="525" spans="2:33" x14ac:dyDescent="0.2">
      <c r="B525" s="15"/>
      <c r="D525" s="60"/>
      <c r="E525" s="61"/>
      <c r="F525" s="60">
        <f t="shared" si="71"/>
        <v>0</v>
      </c>
      <c r="G525" s="62">
        <f t="shared" si="72"/>
        <v>0</v>
      </c>
      <c r="H525" s="62">
        <f t="shared" si="77"/>
        <v>0</v>
      </c>
      <c r="I525" s="62">
        <f>IF(AND(OR(AND(OR(B525="ICE",AND(B525="nzev",D525&gt;2035)),D525&gt;0),B525="ZEV",AND(B525="nzev",D525&lt;=2035)),E525&lt;&gt;BL),VLOOKUP(E525,Selection!$C$2:$D$11,2,FALSE),0)</f>
        <v>0</v>
      </c>
      <c r="K525" s="18">
        <f t="shared" si="73"/>
        <v>0</v>
      </c>
      <c r="L525" s="34">
        <f t="shared" si="78"/>
        <v>0</v>
      </c>
      <c r="M525" s="17">
        <f t="shared" si="74"/>
        <v>0</v>
      </c>
      <c r="N525" s="33">
        <f t="shared" si="75"/>
        <v>0</v>
      </c>
      <c r="O525" s="17">
        <f t="shared" si="76"/>
        <v>0</v>
      </c>
      <c r="AF525"/>
      <c r="AG525"/>
    </row>
    <row r="526" spans="2:33" x14ac:dyDescent="0.2">
      <c r="B526" s="15"/>
      <c r="D526" s="60"/>
      <c r="E526" s="61"/>
      <c r="F526" s="60">
        <f t="shared" si="71"/>
        <v>0</v>
      </c>
      <c r="G526" s="62">
        <f t="shared" si="72"/>
        <v>0</v>
      </c>
      <c r="H526" s="62">
        <f t="shared" si="77"/>
        <v>0</v>
      </c>
      <c r="I526" s="62">
        <f>IF(AND(OR(AND(OR(B526="ICE",AND(B526="nzev",D526&gt;2035)),D526&gt;0),B526="ZEV",AND(B526="nzev",D526&lt;=2035)),E526&lt;&gt;BL),VLOOKUP(E526,Selection!$C$2:$D$11,2,FALSE),0)</f>
        <v>0</v>
      </c>
      <c r="K526" s="18">
        <f t="shared" si="73"/>
        <v>0</v>
      </c>
      <c r="L526" s="34">
        <f t="shared" si="78"/>
        <v>0</v>
      </c>
      <c r="M526" s="17">
        <f t="shared" si="74"/>
        <v>0</v>
      </c>
      <c r="N526" s="33">
        <f t="shared" si="75"/>
        <v>0</v>
      </c>
      <c r="O526" s="17">
        <f t="shared" si="76"/>
        <v>0</v>
      </c>
      <c r="AF526"/>
      <c r="AG526"/>
    </row>
    <row r="527" spans="2:33" x14ac:dyDescent="0.2">
      <c r="B527" s="15"/>
      <c r="D527" s="60"/>
      <c r="E527" s="61"/>
      <c r="F527" s="60">
        <f t="shared" si="71"/>
        <v>0</v>
      </c>
      <c r="G527" s="62">
        <f t="shared" si="72"/>
        <v>0</v>
      </c>
      <c r="H527" s="62">
        <f t="shared" si="77"/>
        <v>0</v>
      </c>
      <c r="I527" s="62">
        <f>IF(AND(OR(AND(OR(B527="ICE",AND(B527="nzev",D527&gt;2035)),D527&gt;0),B527="ZEV",AND(B527="nzev",D527&lt;=2035)),E527&lt;&gt;BL),VLOOKUP(E527,Selection!$C$2:$D$11,2,FALSE),0)</f>
        <v>0</v>
      </c>
      <c r="K527" s="18">
        <f t="shared" si="73"/>
        <v>0</v>
      </c>
      <c r="L527" s="34">
        <f t="shared" si="78"/>
        <v>0</v>
      </c>
      <c r="M527" s="17">
        <f t="shared" si="74"/>
        <v>0</v>
      </c>
      <c r="N527" s="33">
        <f t="shared" si="75"/>
        <v>0</v>
      </c>
      <c r="O527" s="17">
        <f t="shared" si="76"/>
        <v>0</v>
      </c>
      <c r="AF527"/>
      <c r="AG527"/>
    </row>
    <row r="528" spans="2:33" x14ac:dyDescent="0.2">
      <c r="B528" s="15"/>
      <c r="D528" s="60"/>
      <c r="E528" s="61"/>
      <c r="F528" s="60">
        <f t="shared" si="71"/>
        <v>0</v>
      </c>
      <c r="G528" s="62">
        <f t="shared" si="72"/>
        <v>0</v>
      </c>
      <c r="H528" s="62">
        <f t="shared" si="77"/>
        <v>0</v>
      </c>
      <c r="I528" s="62">
        <f>IF(AND(OR(AND(OR(B528="ICE",AND(B528="nzev",D528&gt;2035)),D528&gt;0),B528="ZEV",AND(B528="nzev",D528&lt;=2035)),E528&lt;&gt;BL),VLOOKUP(E528,Selection!$C$2:$D$11,2,FALSE),0)</f>
        <v>0</v>
      </c>
      <c r="K528" s="18">
        <f t="shared" si="73"/>
        <v>0</v>
      </c>
      <c r="L528" s="34">
        <f t="shared" si="78"/>
        <v>0</v>
      </c>
      <c r="M528" s="17">
        <f t="shared" si="74"/>
        <v>0</v>
      </c>
      <c r="N528" s="33">
        <f t="shared" si="75"/>
        <v>0</v>
      </c>
      <c r="O528" s="17">
        <f t="shared" si="76"/>
        <v>0</v>
      </c>
      <c r="AF528"/>
      <c r="AG528"/>
    </row>
    <row r="529" spans="2:33" x14ac:dyDescent="0.2">
      <c r="B529" s="15"/>
      <c r="D529" s="60"/>
      <c r="E529" s="61"/>
      <c r="F529" s="60">
        <f t="shared" si="71"/>
        <v>0</v>
      </c>
      <c r="G529" s="62">
        <f t="shared" si="72"/>
        <v>0</v>
      </c>
      <c r="H529" s="62">
        <f t="shared" si="77"/>
        <v>0</v>
      </c>
      <c r="I529" s="62">
        <f>IF(AND(OR(AND(OR(B529="ICE",AND(B529="nzev",D529&gt;2035)),D529&gt;0),B529="ZEV",AND(B529="nzev",D529&lt;=2035)),E529&lt;&gt;BL),VLOOKUP(E529,Selection!$C$2:$D$11,2,FALSE),0)</f>
        <v>0</v>
      </c>
      <c r="K529" s="18">
        <f t="shared" si="73"/>
        <v>0</v>
      </c>
      <c r="L529" s="34">
        <f t="shared" si="78"/>
        <v>0</v>
      </c>
      <c r="M529" s="17">
        <f t="shared" si="74"/>
        <v>0</v>
      </c>
      <c r="N529" s="33">
        <f t="shared" si="75"/>
        <v>0</v>
      </c>
      <c r="O529" s="17">
        <f t="shared" si="76"/>
        <v>0</v>
      </c>
      <c r="AF529"/>
      <c r="AG529"/>
    </row>
    <row r="530" spans="2:33" x14ac:dyDescent="0.2">
      <c r="B530" s="15"/>
      <c r="D530" s="60"/>
      <c r="E530" s="61"/>
      <c r="F530" s="60">
        <f t="shared" si="71"/>
        <v>0</v>
      </c>
      <c r="G530" s="62">
        <f t="shared" si="72"/>
        <v>0</v>
      </c>
      <c r="H530" s="62">
        <f t="shared" si="77"/>
        <v>0</v>
      </c>
      <c r="I530" s="62">
        <f>IF(AND(OR(AND(OR(B530="ICE",AND(B530="nzev",D530&gt;2035)),D530&gt;0),B530="ZEV",AND(B530="nzev",D530&lt;=2035)),E530&lt;&gt;BL),VLOOKUP(E530,Selection!$C$2:$D$11,2,FALSE),0)</f>
        <v>0</v>
      </c>
      <c r="K530" s="18">
        <f t="shared" si="73"/>
        <v>0</v>
      </c>
      <c r="L530" s="34">
        <f t="shared" si="78"/>
        <v>0</v>
      </c>
      <c r="M530" s="17">
        <f t="shared" si="74"/>
        <v>0</v>
      </c>
      <c r="N530" s="33">
        <f t="shared" si="75"/>
        <v>0</v>
      </c>
      <c r="O530" s="17">
        <f t="shared" si="76"/>
        <v>0</v>
      </c>
      <c r="AF530"/>
      <c r="AG530"/>
    </row>
    <row r="531" spans="2:33" x14ac:dyDescent="0.2">
      <c r="B531" s="15"/>
      <c r="D531" s="60"/>
      <c r="E531" s="61"/>
      <c r="F531" s="60">
        <f t="shared" si="71"/>
        <v>0</v>
      </c>
      <c r="G531" s="62">
        <f t="shared" si="72"/>
        <v>0</v>
      </c>
      <c r="H531" s="62">
        <f t="shared" si="77"/>
        <v>0</v>
      </c>
      <c r="I531" s="62">
        <f>IF(AND(OR(AND(OR(B531="ICE",AND(B531="nzev",D531&gt;2035)),D531&gt;0),B531="ZEV",AND(B531="nzev",D531&lt;=2035)),E531&lt;&gt;BL),VLOOKUP(E531,Selection!$C$2:$D$11,2,FALSE),0)</f>
        <v>0</v>
      </c>
      <c r="K531" s="18">
        <f t="shared" si="73"/>
        <v>0</v>
      </c>
      <c r="L531" s="34">
        <f t="shared" si="78"/>
        <v>0</v>
      </c>
      <c r="M531" s="17">
        <f t="shared" si="74"/>
        <v>0</v>
      </c>
      <c r="N531" s="33">
        <f t="shared" si="75"/>
        <v>0</v>
      </c>
      <c r="O531" s="17">
        <f t="shared" si="76"/>
        <v>0</v>
      </c>
      <c r="AF531"/>
      <c r="AG531"/>
    </row>
    <row r="532" spans="2:33" x14ac:dyDescent="0.2">
      <c r="B532" s="15"/>
      <c r="D532" s="60"/>
      <c r="E532" s="61"/>
      <c r="F532" s="60">
        <f t="shared" si="71"/>
        <v>0</v>
      </c>
      <c r="G532" s="62">
        <f t="shared" si="72"/>
        <v>0</v>
      </c>
      <c r="H532" s="62">
        <f t="shared" si="77"/>
        <v>0</v>
      </c>
      <c r="I532" s="62">
        <f>IF(AND(OR(AND(OR(B532="ICE",AND(B532="nzev",D532&gt;2035)),D532&gt;0),B532="ZEV",AND(B532="nzev",D532&lt;=2035)),E532&lt;&gt;BL),VLOOKUP(E532,Selection!$C$2:$D$11,2,FALSE),0)</f>
        <v>0</v>
      </c>
      <c r="K532" s="18">
        <f t="shared" si="73"/>
        <v>0</v>
      </c>
      <c r="L532" s="34">
        <f t="shared" si="78"/>
        <v>0</v>
      </c>
      <c r="M532" s="17">
        <f t="shared" si="74"/>
        <v>0</v>
      </c>
      <c r="N532" s="33">
        <f t="shared" si="75"/>
        <v>0</v>
      </c>
      <c r="O532" s="17">
        <f t="shared" si="76"/>
        <v>0</v>
      </c>
      <c r="AF532"/>
      <c r="AG532"/>
    </row>
    <row r="533" spans="2:33" x14ac:dyDescent="0.2">
      <c r="B533" s="15"/>
      <c r="D533" s="60"/>
      <c r="E533" s="61"/>
      <c r="F533" s="60">
        <f t="shared" si="71"/>
        <v>0</v>
      </c>
      <c r="G533" s="62">
        <f t="shared" si="72"/>
        <v>0</v>
      </c>
      <c r="H533" s="62">
        <f t="shared" si="77"/>
        <v>0</v>
      </c>
      <c r="I533" s="62">
        <f>IF(AND(OR(AND(OR(B533="ICE",AND(B533="nzev",D533&gt;2035)),D533&gt;0),B533="ZEV",AND(B533="nzev",D533&lt;=2035)),E533&lt;&gt;BL),VLOOKUP(E533,Selection!$C$2:$D$11,2,FALSE),0)</f>
        <v>0</v>
      </c>
      <c r="K533" s="18">
        <f t="shared" si="73"/>
        <v>0</v>
      </c>
      <c r="L533" s="34">
        <f t="shared" si="78"/>
        <v>0</v>
      </c>
      <c r="M533" s="17">
        <f t="shared" si="74"/>
        <v>0</v>
      </c>
      <c r="N533" s="33">
        <f t="shared" si="75"/>
        <v>0</v>
      </c>
      <c r="O533" s="17">
        <f t="shared" si="76"/>
        <v>0</v>
      </c>
      <c r="AF533"/>
      <c r="AG533"/>
    </row>
    <row r="534" spans="2:33" x14ac:dyDescent="0.2">
      <c r="B534" s="15"/>
      <c r="D534" s="60"/>
      <c r="E534" s="61"/>
      <c r="F534" s="60">
        <f t="shared" si="71"/>
        <v>0</v>
      </c>
      <c r="G534" s="62">
        <f t="shared" si="72"/>
        <v>0</v>
      </c>
      <c r="H534" s="62">
        <f t="shared" si="77"/>
        <v>0</v>
      </c>
      <c r="I534" s="62">
        <f>IF(AND(OR(AND(OR(B534="ICE",AND(B534="nzev",D534&gt;2035)),D534&gt;0),B534="ZEV",AND(B534="nzev",D534&lt;=2035)),E534&lt;&gt;BL),VLOOKUP(E534,Selection!$C$2:$D$11,2,FALSE),0)</f>
        <v>0</v>
      </c>
      <c r="K534" s="18">
        <f t="shared" si="73"/>
        <v>0</v>
      </c>
      <c r="L534" s="34">
        <f t="shared" si="78"/>
        <v>0</v>
      </c>
      <c r="M534" s="17">
        <f t="shared" si="74"/>
        <v>0</v>
      </c>
      <c r="N534" s="33">
        <f t="shared" si="75"/>
        <v>0</v>
      </c>
      <c r="O534" s="17">
        <f t="shared" si="76"/>
        <v>0</v>
      </c>
      <c r="AE534" s="18"/>
      <c r="AG534"/>
    </row>
    <row r="535" spans="2:33" x14ac:dyDescent="0.2">
      <c r="B535" s="15"/>
      <c r="D535" s="60"/>
      <c r="E535" s="61"/>
      <c r="F535" s="60">
        <f t="shared" si="71"/>
        <v>0</v>
      </c>
      <c r="G535" s="62">
        <f t="shared" si="72"/>
        <v>0</v>
      </c>
      <c r="H535" s="62">
        <f t="shared" si="77"/>
        <v>0</v>
      </c>
      <c r="I535" s="62">
        <f>IF(AND(OR(AND(OR(B535="ICE",AND(B535="nzev",D535&gt;2035)),D535&gt;0),B535="ZEV",AND(B535="nzev",D535&lt;=2035)),E535&lt;&gt;BL),VLOOKUP(E535,Selection!$C$2:$D$11,2,FALSE),0)</f>
        <v>0</v>
      </c>
      <c r="K535" s="18">
        <f t="shared" si="73"/>
        <v>0</v>
      </c>
      <c r="L535" s="34">
        <f t="shared" si="78"/>
        <v>0</v>
      </c>
      <c r="M535" s="17">
        <f t="shared" si="74"/>
        <v>0</v>
      </c>
      <c r="N535" s="33">
        <f t="shared" si="75"/>
        <v>0</v>
      </c>
      <c r="O535" s="17">
        <f t="shared" si="76"/>
        <v>0</v>
      </c>
      <c r="AF535"/>
      <c r="AG535"/>
    </row>
    <row r="536" spans="2:33" x14ac:dyDescent="0.2">
      <c r="B536" s="15"/>
      <c r="D536" s="60"/>
      <c r="E536" s="61"/>
      <c r="F536" s="60">
        <f t="shared" si="71"/>
        <v>0</v>
      </c>
      <c r="G536" s="62">
        <f t="shared" si="72"/>
        <v>0</v>
      </c>
      <c r="H536" s="62">
        <f t="shared" si="77"/>
        <v>0</v>
      </c>
      <c r="I536" s="62">
        <f>IF(AND(OR(AND(OR(B536="ICE",AND(B536="nzev",D536&gt;2035)),D536&gt;0),B536="ZEV",AND(B536="nzev",D536&lt;=2035)),E536&lt;&gt;BL),VLOOKUP(E536,Selection!$C$2:$D$11,2,FALSE),0)</f>
        <v>0</v>
      </c>
      <c r="K536" s="18">
        <f t="shared" si="73"/>
        <v>0</v>
      </c>
      <c r="L536" s="34">
        <f t="shared" si="78"/>
        <v>0</v>
      </c>
      <c r="M536" s="17">
        <f t="shared" si="74"/>
        <v>0</v>
      </c>
      <c r="N536" s="33">
        <f t="shared" si="75"/>
        <v>0</v>
      </c>
      <c r="O536" s="17">
        <f t="shared" si="76"/>
        <v>0</v>
      </c>
      <c r="AE536" s="18"/>
      <c r="AG536"/>
    </row>
    <row r="537" spans="2:33" x14ac:dyDescent="0.2">
      <c r="B537" s="15"/>
      <c r="D537" s="60"/>
      <c r="E537" s="61"/>
      <c r="F537" s="60">
        <f t="shared" si="71"/>
        <v>0</v>
      </c>
      <c r="G537" s="62">
        <f t="shared" si="72"/>
        <v>0</v>
      </c>
      <c r="H537" s="62">
        <f t="shared" si="77"/>
        <v>0</v>
      </c>
      <c r="I537" s="62">
        <f>IF(AND(OR(AND(OR(B537="ICE",AND(B537="nzev",D537&gt;2035)),D537&gt;0),B537="ZEV",AND(B537="nzev",D537&lt;=2035)),E537&lt;&gt;BL),VLOOKUP(E537,Selection!$C$2:$D$11,2,FALSE),0)</f>
        <v>0</v>
      </c>
      <c r="K537" s="18">
        <f t="shared" si="73"/>
        <v>0</v>
      </c>
      <c r="L537" s="34">
        <f t="shared" si="78"/>
        <v>0</v>
      </c>
      <c r="M537" s="17">
        <f t="shared" si="74"/>
        <v>0</v>
      </c>
      <c r="N537" s="33">
        <f t="shared" si="75"/>
        <v>0</v>
      </c>
      <c r="O537" s="17">
        <f t="shared" si="76"/>
        <v>0</v>
      </c>
      <c r="AF537"/>
      <c r="AG537"/>
    </row>
    <row r="538" spans="2:33" x14ac:dyDescent="0.2">
      <c r="B538" s="15"/>
      <c r="D538" s="60"/>
      <c r="E538" s="61"/>
      <c r="F538" s="60">
        <f t="shared" si="71"/>
        <v>0</v>
      </c>
      <c r="G538" s="62">
        <f t="shared" si="72"/>
        <v>0</v>
      </c>
      <c r="H538" s="62">
        <f t="shared" si="77"/>
        <v>0</v>
      </c>
      <c r="I538" s="62">
        <f>IF(AND(OR(AND(OR(B538="ICE",AND(B538="nzev",D538&gt;2035)),D538&gt;0),B538="ZEV",AND(B538="nzev",D538&lt;=2035)),E538&lt;&gt;BL),VLOOKUP(E538,Selection!$C$2:$D$11,2,FALSE),0)</f>
        <v>0</v>
      </c>
      <c r="K538" s="18">
        <f t="shared" si="73"/>
        <v>0</v>
      </c>
      <c r="L538" s="34">
        <f t="shared" si="78"/>
        <v>0</v>
      </c>
      <c r="M538" s="17">
        <f t="shared" si="74"/>
        <v>0</v>
      </c>
      <c r="N538" s="33">
        <f t="shared" si="75"/>
        <v>0</v>
      </c>
      <c r="O538" s="17">
        <f t="shared" si="76"/>
        <v>0</v>
      </c>
      <c r="AE538" s="18"/>
      <c r="AG538"/>
    </row>
    <row r="539" spans="2:33" x14ac:dyDescent="0.2">
      <c r="B539" s="15"/>
      <c r="D539" s="60"/>
      <c r="E539" s="61"/>
      <c r="F539" s="60">
        <f t="shared" si="71"/>
        <v>0</v>
      </c>
      <c r="G539" s="62">
        <f t="shared" si="72"/>
        <v>0</v>
      </c>
      <c r="H539" s="62">
        <f t="shared" si="77"/>
        <v>0</v>
      </c>
      <c r="I539" s="62">
        <f>IF(AND(OR(AND(OR(B539="ICE",AND(B539="nzev",D539&gt;2035)),D539&gt;0),B539="ZEV",AND(B539="nzev",D539&lt;=2035)),E539&lt;&gt;BL),VLOOKUP(E539,Selection!$C$2:$D$11,2,FALSE),0)</f>
        <v>0</v>
      </c>
      <c r="K539" s="18">
        <f t="shared" si="73"/>
        <v>0</v>
      </c>
      <c r="L539" s="34">
        <f t="shared" si="78"/>
        <v>0</v>
      </c>
      <c r="M539" s="17">
        <f t="shared" si="74"/>
        <v>0</v>
      </c>
      <c r="N539" s="33">
        <f t="shared" si="75"/>
        <v>0</v>
      </c>
      <c r="O539" s="17">
        <f t="shared" si="76"/>
        <v>0</v>
      </c>
      <c r="AF539"/>
      <c r="AG539"/>
    </row>
    <row r="540" spans="2:33" x14ac:dyDescent="0.2">
      <c r="B540" s="15"/>
      <c r="D540" s="60"/>
      <c r="E540" s="61"/>
      <c r="F540" s="60">
        <f t="shared" si="71"/>
        <v>0</v>
      </c>
      <c r="G540" s="62">
        <f t="shared" si="72"/>
        <v>0</v>
      </c>
      <c r="H540" s="62">
        <f t="shared" si="77"/>
        <v>0</v>
      </c>
      <c r="I540" s="62">
        <f>IF(AND(OR(AND(OR(B540="ICE",AND(B540="nzev",D540&gt;2035)),D540&gt;0),B540="ZEV",AND(B540="nzev",D540&lt;=2035)),E540&lt;&gt;BL),VLOOKUP(E540,Selection!$C$2:$D$11,2,FALSE),0)</f>
        <v>0</v>
      </c>
      <c r="K540" s="18">
        <f t="shared" si="73"/>
        <v>0</v>
      </c>
      <c r="L540" s="34">
        <f t="shared" si="78"/>
        <v>0</v>
      </c>
      <c r="M540" s="17">
        <f t="shared" si="74"/>
        <v>0</v>
      </c>
      <c r="N540" s="33">
        <f t="shared" si="75"/>
        <v>0</v>
      </c>
      <c r="O540" s="17">
        <f t="shared" si="76"/>
        <v>0</v>
      </c>
      <c r="AF540"/>
      <c r="AG540"/>
    </row>
    <row r="541" spans="2:33" x14ac:dyDescent="0.2">
      <c r="B541" s="15"/>
      <c r="D541" s="60"/>
      <c r="E541" s="61"/>
      <c r="F541" s="60">
        <f t="shared" si="71"/>
        <v>0</v>
      </c>
      <c r="G541" s="62">
        <f t="shared" si="72"/>
        <v>0</v>
      </c>
      <c r="H541" s="62">
        <f t="shared" si="77"/>
        <v>0</v>
      </c>
      <c r="I541" s="62">
        <f>IF(AND(OR(AND(OR(B541="ICE",AND(B541="nzev",D541&gt;2035)),D541&gt;0),B541="ZEV",AND(B541="nzev",D541&lt;=2035)),E541&lt;&gt;BL),VLOOKUP(E541,Selection!$C$2:$D$11,2,FALSE),0)</f>
        <v>0</v>
      </c>
      <c r="K541" s="18">
        <f t="shared" si="73"/>
        <v>0</v>
      </c>
      <c r="L541" s="34">
        <f t="shared" si="78"/>
        <v>0</v>
      </c>
      <c r="M541" s="17">
        <f t="shared" si="74"/>
        <v>0</v>
      </c>
      <c r="N541" s="33">
        <f t="shared" si="75"/>
        <v>0</v>
      </c>
      <c r="O541" s="17">
        <f t="shared" si="76"/>
        <v>0</v>
      </c>
      <c r="AE541" s="18"/>
      <c r="AG541"/>
    </row>
    <row r="542" spans="2:33" x14ac:dyDescent="0.2">
      <c r="B542" s="15"/>
      <c r="D542" s="60"/>
      <c r="E542" s="61"/>
      <c r="F542" s="60">
        <f t="shared" si="71"/>
        <v>0</v>
      </c>
      <c r="G542" s="62">
        <f t="shared" si="72"/>
        <v>0</v>
      </c>
      <c r="H542" s="62">
        <f t="shared" si="77"/>
        <v>0</v>
      </c>
      <c r="I542" s="62">
        <f>IF(AND(OR(AND(OR(B542="ICE",AND(B542="nzev",D542&gt;2035)),D542&gt;0),B542="ZEV",AND(B542="nzev",D542&lt;=2035)),E542&lt;&gt;BL),VLOOKUP(E542,Selection!$C$2:$D$11,2,FALSE),0)</f>
        <v>0</v>
      </c>
      <c r="K542" s="18">
        <f t="shared" si="73"/>
        <v>0</v>
      </c>
      <c r="L542" s="34">
        <f t="shared" si="78"/>
        <v>0</v>
      </c>
      <c r="M542" s="17">
        <f t="shared" si="74"/>
        <v>0</v>
      </c>
      <c r="N542" s="33">
        <f t="shared" si="75"/>
        <v>0</v>
      </c>
      <c r="O542" s="17">
        <f t="shared" si="76"/>
        <v>0</v>
      </c>
      <c r="AF542"/>
      <c r="AG542"/>
    </row>
    <row r="543" spans="2:33" x14ac:dyDescent="0.2">
      <c r="B543" s="15"/>
      <c r="D543" s="60"/>
      <c r="E543" s="61"/>
      <c r="F543" s="60">
        <f t="shared" si="71"/>
        <v>0</v>
      </c>
      <c r="G543" s="62">
        <f t="shared" si="72"/>
        <v>0</v>
      </c>
      <c r="H543" s="62">
        <f t="shared" si="77"/>
        <v>0</v>
      </c>
      <c r="I543" s="62">
        <f>IF(AND(OR(AND(OR(B543="ICE",AND(B543="nzev",D543&gt;2035)),D543&gt;0),B543="ZEV",AND(B543="nzev",D543&lt;=2035)),E543&lt;&gt;BL),VLOOKUP(E543,Selection!$C$2:$D$11,2,FALSE),0)</f>
        <v>0</v>
      </c>
      <c r="K543" s="18">
        <f t="shared" si="73"/>
        <v>0</v>
      </c>
      <c r="L543" s="34">
        <f t="shared" si="78"/>
        <v>0</v>
      </c>
      <c r="M543" s="17">
        <f t="shared" si="74"/>
        <v>0</v>
      </c>
      <c r="N543" s="33">
        <f t="shared" si="75"/>
        <v>0</v>
      </c>
      <c r="O543" s="17">
        <f t="shared" si="76"/>
        <v>0</v>
      </c>
      <c r="AE543" s="18"/>
      <c r="AG543"/>
    </row>
    <row r="544" spans="2:33" x14ac:dyDescent="0.2">
      <c r="B544" s="15"/>
      <c r="D544" s="60"/>
      <c r="E544" s="61"/>
      <c r="F544" s="60">
        <f t="shared" si="71"/>
        <v>0</v>
      </c>
      <c r="G544" s="62">
        <f t="shared" si="72"/>
        <v>0</v>
      </c>
      <c r="H544" s="62">
        <f t="shared" si="77"/>
        <v>0</v>
      </c>
      <c r="I544" s="62">
        <f>IF(AND(OR(AND(OR(B544="ICE",AND(B544="nzev",D544&gt;2035)),D544&gt;0),B544="ZEV",AND(B544="nzev",D544&lt;=2035)),E544&lt;&gt;BL),VLOOKUP(E544,Selection!$C$2:$D$11,2,FALSE),0)</f>
        <v>0</v>
      </c>
      <c r="K544" s="18">
        <f t="shared" si="73"/>
        <v>0</v>
      </c>
      <c r="L544" s="34">
        <f t="shared" si="78"/>
        <v>0</v>
      </c>
      <c r="M544" s="17">
        <f t="shared" si="74"/>
        <v>0</v>
      </c>
      <c r="N544" s="33">
        <f t="shared" si="75"/>
        <v>0</v>
      </c>
      <c r="O544" s="17">
        <f t="shared" si="76"/>
        <v>0</v>
      </c>
      <c r="AF544"/>
      <c r="AG544"/>
    </row>
    <row r="545" spans="2:33" x14ac:dyDescent="0.2">
      <c r="B545" s="15"/>
      <c r="D545" s="60"/>
      <c r="E545" s="61"/>
      <c r="F545" s="60">
        <f t="shared" si="71"/>
        <v>0</v>
      </c>
      <c r="G545" s="62">
        <f t="shared" si="72"/>
        <v>0</v>
      </c>
      <c r="H545" s="62">
        <f t="shared" si="77"/>
        <v>0</v>
      </c>
      <c r="I545" s="62">
        <f>IF(AND(OR(AND(OR(B545="ICE",AND(B545="nzev",D545&gt;2035)),D545&gt;0),B545="ZEV",AND(B545="nzev",D545&lt;=2035)),E545&lt;&gt;BL),VLOOKUP(E545,Selection!$C$2:$D$11,2,FALSE),0)</f>
        <v>0</v>
      </c>
      <c r="K545" s="18">
        <f t="shared" si="73"/>
        <v>0</v>
      </c>
      <c r="L545" s="34">
        <f t="shared" si="78"/>
        <v>0</v>
      </c>
      <c r="M545" s="17">
        <f t="shared" si="74"/>
        <v>0</v>
      </c>
      <c r="N545" s="33">
        <f t="shared" si="75"/>
        <v>0</v>
      </c>
      <c r="O545" s="17">
        <f t="shared" si="76"/>
        <v>0</v>
      </c>
      <c r="AE545" s="18"/>
      <c r="AG545"/>
    </row>
    <row r="546" spans="2:33" x14ac:dyDescent="0.2">
      <c r="B546" s="15"/>
      <c r="D546" s="60"/>
      <c r="E546" s="61"/>
      <c r="F546" s="60">
        <f t="shared" si="71"/>
        <v>0</v>
      </c>
      <c r="G546" s="62">
        <f t="shared" si="72"/>
        <v>0</v>
      </c>
      <c r="H546" s="62">
        <f t="shared" si="77"/>
        <v>0</v>
      </c>
      <c r="I546" s="62">
        <f>IF(AND(OR(AND(OR(B546="ICE",AND(B546="nzev",D546&gt;2035)),D546&gt;0),B546="ZEV",AND(B546="nzev",D546&lt;=2035)),E546&lt;&gt;BL),VLOOKUP(E546,Selection!$C$2:$D$11,2,FALSE),0)</f>
        <v>0</v>
      </c>
      <c r="K546" s="18">
        <f t="shared" si="73"/>
        <v>0</v>
      </c>
      <c r="L546" s="34">
        <f t="shared" si="78"/>
        <v>0</v>
      </c>
      <c r="M546" s="17">
        <f t="shared" si="74"/>
        <v>0</v>
      </c>
      <c r="N546" s="33">
        <f t="shared" si="75"/>
        <v>0</v>
      </c>
      <c r="O546" s="17">
        <f t="shared" si="76"/>
        <v>0</v>
      </c>
      <c r="AF546"/>
      <c r="AG546"/>
    </row>
    <row r="547" spans="2:33" x14ac:dyDescent="0.2">
      <c r="B547" s="15"/>
      <c r="D547" s="60"/>
      <c r="E547" s="61"/>
      <c r="F547" s="60">
        <f t="shared" si="71"/>
        <v>0</v>
      </c>
      <c r="G547" s="62">
        <f t="shared" si="72"/>
        <v>0</v>
      </c>
      <c r="H547" s="62">
        <f t="shared" si="77"/>
        <v>0</v>
      </c>
      <c r="I547" s="62">
        <f>IF(AND(OR(AND(OR(B547="ICE",AND(B547="nzev",D547&gt;2035)),D547&gt;0),B547="ZEV",AND(B547="nzev",D547&lt;=2035)),E547&lt;&gt;BL),VLOOKUP(E547,Selection!$C$2:$D$11,2,FALSE),0)</f>
        <v>0</v>
      </c>
      <c r="K547" s="18">
        <f t="shared" si="73"/>
        <v>0</v>
      </c>
      <c r="L547" s="34">
        <f t="shared" si="78"/>
        <v>0</v>
      </c>
      <c r="M547" s="17">
        <f t="shared" si="74"/>
        <v>0</v>
      </c>
      <c r="N547" s="33">
        <f t="shared" si="75"/>
        <v>0</v>
      </c>
      <c r="O547" s="17">
        <f t="shared" si="76"/>
        <v>0</v>
      </c>
      <c r="AF547"/>
      <c r="AG547"/>
    </row>
    <row r="548" spans="2:33" x14ac:dyDescent="0.2">
      <c r="B548" s="15"/>
      <c r="D548" s="60"/>
      <c r="E548" s="61"/>
      <c r="F548" s="60">
        <f t="shared" si="71"/>
        <v>0</v>
      </c>
      <c r="G548" s="62">
        <f t="shared" si="72"/>
        <v>0</v>
      </c>
      <c r="H548" s="62">
        <f t="shared" si="77"/>
        <v>0</v>
      </c>
      <c r="I548" s="62">
        <f>IF(AND(OR(AND(OR(B548="ICE",AND(B548="nzev",D548&gt;2035)),D548&gt;0),B548="ZEV",AND(B548="nzev",D548&lt;=2035)),E548&lt;&gt;BL),VLOOKUP(E548,Selection!$C$2:$D$11,2,FALSE),0)</f>
        <v>0</v>
      </c>
      <c r="K548" s="18">
        <f t="shared" si="73"/>
        <v>0</v>
      </c>
      <c r="L548" s="34">
        <f t="shared" si="78"/>
        <v>0</v>
      </c>
      <c r="M548" s="17">
        <f t="shared" si="74"/>
        <v>0</v>
      </c>
      <c r="N548" s="33">
        <f t="shared" si="75"/>
        <v>0</v>
      </c>
      <c r="O548" s="17">
        <f t="shared" si="76"/>
        <v>0</v>
      </c>
      <c r="AF548"/>
      <c r="AG548"/>
    </row>
    <row r="549" spans="2:33" x14ac:dyDescent="0.2">
      <c r="B549" s="15"/>
      <c r="D549" s="60"/>
      <c r="E549" s="61"/>
      <c r="F549" s="60">
        <f t="shared" si="71"/>
        <v>0</v>
      </c>
      <c r="G549" s="62">
        <f t="shared" si="72"/>
        <v>0</v>
      </c>
      <c r="H549" s="62">
        <f t="shared" si="77"/>
        <v>0</v>
      </c>
      <c r="I549" s="62">
        <f>IF(AND(OR(AND(OR(B549="ICE",AND(B549="nzev",D549&gt;2035)),D549&gt;0),B549="ZEV",AND(B549="nzev",D549&lt;=2035)),E549&lt;&gt;BL),VLOOKUP(E549,Selection!$C$2:$D$11,2,FALSE),0)</f>
        <v>0</v>
      </c>
      <c r="K549" s="18">
        <f t="shared" si="73"/>
        <v>0</v>
      </c>
      <c r="L549" s="34">
        <f t="shared" si="78"/>
        <v>0</v>
      </c>
      <c r="M549" s="17">
        <f t="shared" si="74"/>
        <v>0</v>
      </c>
      <c r="N549" s="33">
        <f t="shared" si="75"/>
        <v>0</v>
      </c>
      <c r="O549" s="17">
        <f t="shared" si="76"/>
        <v>0</v>
      </c>
      <c r="AF549"/>
      <c r="AG549"/>
    </row>
    <row r="550" spans="2:33" x14ac:dyDescent="0.2">
      <c r="B550" s="15"/>
      <c r="D550" s="60"/>
      <c r="E550" s="61"/>
      <c r="F550" s="60">
        <f t="shared" si="71"/>
        <v>0</v>
      </c>
      <c r="G550" s="62">
        <f t="shared" si="72"/>
        <v>0</v>
      </c>
      <c r="H550" s="62">
        <f t="shared" si="77"/>
        <v>0</v>
      </c>
      <c r="I550" s="62">
        <f>IF(AND(OR(AND(OR(B550="ICE",AND(B550="nzev",D550&gt;2035)),D550&gt;0),B550="ZEV",AND(B550="nzev",D550&lt;=2035)),E550&lt;&gt;BL),VLOOKUP(E550,Selection!$C$2:$D$11,2,FALSE),0)</f>
        <v>0</v>
      </c>
      <c r="K550" s="18">
        <f t="shared" si="73"/>
        <v>0</v>
      </c>
      <c r="L550" s="34">
        <f t="shared" si="78"/>
        <v>0</v>
      </c>
      <c r="M550" s="17">
        <f t="shared" si="74"/>
        <v>0</v>
      </c>
      <c r="N550" s="33">
        <f t="shared" si="75"/>
        <v>0</v>
      </c>
      <c r="O550" s="17">
        <f t="shared" si="76"/>
        <v>0</v>
      </c>
      <c r="AF550"/>
      <c r="AG550"/>
    </row>
    <row r="551" spans="2:33" x14ac:dyDescent="0.2">
      <c r="B551" s="15"/>
      <c r="D551" s="60"/>
      <c r="E551" s="61"/>
      <c r="F551" s="60">
        <f t="shared" si="71"/>
        <v>0</v>
      </c>
      <c r="G551" s="62">
        <f t="shared" si="72"/>
        <v>0</v>
      </c>
      <c r="H551" s="62">
        <f t="shared" si="77"/>
        <v>0</v>
      </c>
      <c r="I551" s="62">
        <f>IF(AND(OR(AND(OR(B551="ICE",AND(B551="nzev",D551&gt;2035)),D551&gt;0),B551="ZEV",AND(B551="nzev",D551&lt;=2035)),E551&lt;&gt;BL),VLOOKUP(E551,Selection!$C$2:$D$11,2,FALSE),0)</f>
        <v>0</v>
      </c>
      <c r="K551" s="18">
        <f t="shared" si="73"/>
        <v>0</v>
      </c>
      <c r="L551" s="34">
        <f t="shared" si="78"/>
        <v>0</v>
      </c>
      <c r="M551" s="17">
        <f t="shared" si="74"/>
        <v>0</v>
      </c>
      <c r="N551" s="33">
        <f t="shared" si="75"/>
        <v>0</v>
      </c>
      <c r="O551" s="17">
        <f t="shared" si="76"/>
        <v>0</v>
      </c>
      <c r="AF551"/>
      <c r="AG551"/>
    </row>
    <row r="552" spans="2:33" x14ac:dyDescent="0.2">
      <c r="B552" s="15"/>
      <c r="D552" s="60"/>
      <c r="E552" s="61"/>
      <c r="F552" s="60">
        <f t="shared" si="71"/>
        <v>0</v>
      </c>
      <c r="G552" s="62">
        <f t="shared" si="72"/>
        <v>0</v>
      </c>
      <c r="H552" s="62">
        <f t="shared" si="77"/>
        <v>0</v>
      </c>
      <c r="I552" s="62">
        <f>IF(AND(OR(AND(OR(B552="ICE",AND(B552="nzev",D552&gt;2035)),D552&gt;0),B552="ZEV",AND(B552="nzev",D552&lt;=2035)),E552&lt;&gt;BL),VLOOKUP(E552,Selection!$C$2:$D$11,2,FALSE),0)</f>
        <v>0</v>
      </c>
      <c r="K552" s="18">
        <f t="shared" si="73"/>
        <v>0</v>
      </c>
      <c r="L552" s="34">
        <f t="shared" si="78"/>
        <v>0</v>
      </c>
      <c r="M552" s="17">
        <f t="shared" si="74"/>
        <v>0</v>
      </c>
      <c r="N552" s="33">
        <f t="shared" si="75"/>
        <v>0</v>
      </c>
      <c r="O552" s="17">
        <f t="shared" si="76"/>
        <v>0</v>
      </c>
      <c r="AF552"/>
      <c r="AG552"/>
    </row>
    <row r="553" spans="2:33" x14ac:dyDescent="0.2">
      <c r="B553" s="15"/>
      <c r="D553" s="60"/>
      <c r="E553" s="61"/>
      <c r="F553" s="60">
        <f t="shared" si="71"/>
        <v>0</v>
      </c>
      <c r="G553" s="62">
        <f t="shared" si="72"/>
        <v>0</v>
      </c>
      <c r="H553" s="62">
        <f t="shared" si="77"/>
        <v>0</v>
      </c>
      <c r="I553" s="62">
        <f>IF(AND(OR(AND(OR(B553="ICE",AND(B553="nzev",D553&gt;2035)),D553&gt;0),B553="ZEV",AND(B553="nzev",D553&lt;=2035)),E553&lt;&gt;BL),VLOOKUP(E553,Selection!$C$2:$D$11,2,FALSE),0)</f>
        <v>0</v>
      </c>
      <c r="K553" s="18">
        <f t="shared" si="73"/>
        <v>0</v>
      </c>
      <c r="L553" s="34">
        <f t="shared" si="78"/>
        <v>0</v>
      </c>
      <c r="M553" s="17">
        <f t="shared" si="74"/>
        <v>0</v>
      </c>
      <c r="N553" s="33">
        <f t="shared" si="75"/>
        <v>0</v>
      </c>
      <c r="O553" s="17">
        <f t="shared" si="76"/>
        <v>0</v>
      </c>
      <c r="AF553"/>
      <c r="AG553"/>
    </row>
    <row r="554" spans="2:33" x14ac:dyDescent="0.2">
      <c r="B554" s="15"/>
      <c r="D554" s="60"/>
      <c r="E554" s="61"/>
      <c r="F554" s="60">
        <f t="shared" si="71"/>
        <v>0</v>
      </c>
      <c r="G554" s="62">
        <f t="shared" si="72"/>
        <v>0</v>
      </c>
      <c r="H554" s="62">
        <f t="shared" si="77"/>
        <v>0</v>
      </c>
      <c r="I554" s="62">
        <f>IF(AND(OR(AND(OR(B554="ICE",AND(B554="nzev",D554&gt;2035)),D554&gt;0),B554="ZEV",AND(B554="nzev",D554&lt;=2035)),E554&lt;&gt;BL),VLOOKUP(E554,Selection!$C$2:$D$11,2,FALSE),0)</f>
        <v>0</v>
      </c>
      <c r="K554" s="18">
        <f t="shared" si="73"/>
        <v>0</v>
      </c>
      <c r="L554" s="34">
        <f t="shared" si="78"/>
        <v>0</v>
      </c>
      <c r="M554" s="17">
        <f t="shared" si="74"/>
        <v>0</v>
      </c>
      <c r="N554" s="33">
        <f t="shared" si="75"/>
        <v>0</v>
      </c>
      <c r="O554" s="17">
        <f t="shared" si="76"/>
        <v>0</v>
      </c>
      <c r="AF554"/>
      <c r="AG554"/>
    </row>
    <row r="555" spans="2:33" x14ac:dyDescent="0.2">
      <c r="B555" s="15"/>
      <c r="D555" s="60"/>
      <c r="E555" s="61"/>
      <c r="F555" s="60">
        <f t="shared" si="71"/>
        <v>0</v>
      </c>
      <c r="G555" s="62">
        <f t="shared" si="72"/>
        <v>0</v>
      </c>
      <c r="H555" s="62">
        <f t="shared" si="77"/>
        <v>0</v>
      </c>
      <c r="I555" s="62">
        <f>IF(AND(OR(AND(OR(B555="ICE",AND(B555="nzev",D555&gt;2035)),D555&gt;0),B555="ZEV",AND(B555="nzev",D555&lt;=2035)),E555&lt;&gt;BL),VLOOKUP(E555,Selection!$C$2:$D$11,2,FALSE),0)</f>
        <v>0</v>
      </c>
      <c r="K555" s="18">
        <f t="shared" si="73"/>
        <v>0</v>
      </c>
      <c r="L555" s="34">
        <f t="shared" si="78"/>
        <v>0</v>
      </c>
      <c r="M555" s="17">
        <f t="shared" si="74"/>
        <v>0</v>
      </c>
      <c r="N555" s="33">
        <f t="shared" si="75"/>
        <v>0</v>
      </c>
      <c r="O555" s="17">
        <f t="shared" si="76"/>
        <v>0</v>
      </c>
      <c r="AF555"/>
      <c r="AG555"/>
    </row>
    <row r="556" spans="2:33" x14ac:dyDescent="0.2">
      <c r="B556" s="15"/>
      <c r="D556" s="60"/>
      <c r="E556" s="61"/>
      <c r="F556" s="60">
        <f t="shared" si="71"/>
        <v>0</v>
      </c>
      <c r="G556" s="62">
        <f t="shared" si="72"/>
        <v>0</v>
      </c>
      <c r="H556" s="62">
        <f t="shared" si="77"/>
        <v>0</v>
      </c>
      <c r="I556" s="62">
        <f>IF(AND(OR(AND(OR(B556="ICE",AND(B556="nzev",D556&gt;2035)),D556&gt;0),B556="ZEV",AND(B556="nzev",D556&lt;=2035)),E556&lt;&gt;BL),VLOOKUP(E556,Selection!$C$2:$D$11,2,FALSE),0)</f>
        <v>0</v>
      </c>
      <c r="K556" s="18">
        <f t="shared" si="73"/>
        <v>0</v>
      </c>
      <c r="L556" s="34">
        <f t="shared" si="78"/>
        <v>0</v>
      </c>
      <c r="M556" s="17">
        <f t="shared" si="74"/>
        <v>0</v>
      </c>
      <c r="N556" s="33">
        <f t="shared" si="75"/>
        <v>0</v>
      </c>
      <c r="O556" s="17">
        <f t="shared" si="76"/>
        <v>0</v>
      </c>
      <c r="AF556"/>
      <c r="AG556"/>
    </row>
    <row r="557" spans="2:33" x14ac:dyDescent="0.2">
      <c r="B557" s="15"/>
      <c r="D557" s="60"/>
      <c r="E557" s="61"/>
      <c r="F557" s="60">
        <f t="shared" si="71"/>
        <v>0</v>
      </c>
      <c r="G557" s="62">
        <f t="shared" si="72"/>
        <v>0</v>
      </c>
      <c r="H557" s="62">
        <f t="shared" si="77"/>
        <v>0</v>
      </c>
      <c r="I557" s="62">
        <f>IF(AND(OR(AND(OR(B557="ICE",AND(B557="nzev",D557&gt;2035)),D557&gt;0),B557="ZEV",AND(B557="nzev",D557&lt;=2035)),E557&lt;&gt;BL),VLOOKUP(E557,Selection!$C$2:$D$11,2,FALSE),0)</f>
        <v>0</v>
      </c>
      <c r="K557" s="18">
        <f t="shared" si="73"/>
        <v>0</v>
      </c>
      <c r="L557" s="34">
        <f t="shared" si="78"/>
        <v>0</v>
      </c>
      <c r="M557" s="17">
        <f t="shared" si="74"/>
        <v>0</v>
      </c>
      <c r="N557" s="33">
        <f t="shared" si="75"/>
        <v>0</v>
      </c>
      <c r="O557" s="17">
        <f t="shared" si="76"/>
        <v>0</v>
      </c>
      <c r="AF557"/>
      <c r="AG557"/>
    </row>
    <row r="558" spans="2:33" x14ac:dyDescent="0.2">
      <c r="B558" s="15"/>
      <c r="D558" s="60"/>
      <c r="E558" s="61"/>
      <c r="F558" s="60">
        <f t="shared" si="71"/>
        <v>0</v>
      </c>
      <c r="G558" s="62">
        <f t="shared" si="72"/>
        <v>0</v>
      </c>
      <c r="H558" s="62">
        <f t="shared" si="77"/>
        <v>0</v>
      </c>
      <c r="I558" s="62">
        <f>IF(AND(OR(AND(OR(B558="ICE",AND(B558="nzev",D558&gt;2035)),D558&gt;0),B558="ZEV",AND(B558="nzev",D558&lt;=2035)),E558&lt;&gt;BL),VLOOKUP(E558,Selection!$C$2:$D$11,2,FALSE),0)</f>
        <v>0</v>
      </c>
      <c r="K558" s="18">
        <f t="shared" si="73"/>
        <v>0</v>
      </c>
      <c r="L558" s="34">
        <f t="shared" si="78"/>
        <v>0</v>
      </c>
      <c r="M558" s="17">
        <f t="shared" si="74"/>
        <v>0</v>
      </c>
      <c r="N558" s="33">
        <f t="shared" si="75"/>
        <v>0</v>
      </c>
      <c r="O558" s="17">
        <f t="shared" si="76"/>
        <v>0</v>
      </c>
      <c r="AF558"/>
      <c r="AG558"/>
    </row>
    <row r="559" spans="2:33" x14ac:dyDescent="0.2">
      <c r="B559" s="15"/>
      <c r="D559" s="60"/>
      <c r="E559" s="61"/>
      <c r="F559" s="60">
        <f t="shared" si="71"/>
        <v>0</v>
      </c>
      <c r="G559" s="62">
        <f t="shared" si="72"/>
        <v>0</v>
      </c>
      <c r="H559" s="62">
        <f t="shared" si="77"/>
        <v>0</v>
      </c>
      <c r="I559" s="62">
        <f>IF(AND(OR(AND(OR(B559="ICE",AND(B559="nzev",D559&gt;2035)),D559&gt;0),B559="ZEV",AND(B559="nzev",D559&lt;=2035)),E559&lt;&gt;BL),VLOOKUP(E559,Selection!$C$2:$D$11,2,FALSE),0)</f>
        <v>0</v>
      </c>
      <c r="K559" s="18">
        <f t="shared" si="73"/>
        <v>0</v>
      </c>
      <c r="L559" s="34">
        <f t="shared" si="78"/>
        <v>0</v>
      </c>
      <c r="M559" s="17">
        <f t="shared" si="74"/>
        <v>0</v>
      </c>
      <c r="N559" s="33">
        <f t="shared" si="75"/>
        <v>0</v>
      </c>
      <c r="O559" s="17">
        <f t="shared" si="76"/>
        <v>0</v>
      </c>
      <c r="AF559"/>
      <c r="AG559"/>
    </row>
    <row r="560" spans="2:33" x14ac:dyDescent="0.2">
      <c r="B560" s="15"/>
      <c r="D560" s="60"/>
      <c r="E560" s="61"/>
      <c r="F560" s="60">
        <f t="shared" si="71"/>
        <v>0</v>
      </c>
      <c r="G560" s="62">
        <f t="shared" si="72"/>
        <v>0</v>
      </c>
      <c r="H560" s="62">
        <f t="shared" si="77"/>
        <v>0</v>
      </c>
      <c r="I560" s="62">
        <f>IF(AND(OR(AND(OR(B560="ICE",AND(B560="nzev",D560&gt;2035)),D560&gt;0),B560="ZEV",AND(B560="nzev",D560&lt;=2035)),E560&lt;&gt;BL),VLOOKUP(E560,Selection!$C$2:$D$11,2,FALSE),0)</f>
        <v>0</v>
      </c>
      <c r="K560" s="18">
        <f t="shared" si="73"/>
        <v>0</v>
      </c>
      <c r="L560" s="34">
        <f t="shared" si="78"/>
        <v>0</v>
      </c>
      <c r="M560" s="17">
        <f t="shared" si="74"/>
        <v>0</v>
      </c>
      <c r="N560" s="33">
        <f t="shared" si="75"/>
        <v>0</v>
      </c>
      <c r="O560" s="17">
        <f t="shared" si="76"/>
        <v>0</v>
      </c>
      <c r="AF560"/>
      <c r="AG560"/>
    </row>
    <row r="561" spans="2:33" x14ac:dyDescent="0.2">
      <c r="B561" s="15"/>
      <c r="D561" s="60"/>
      <c r="E561" s="61"/>
      <c r="F561" s="60">
        <f t="shared" si="71"/>
        <v>0</v>
      </c>
      <c r="G561" s="62">
        <f t="shared" si="72"/>
        <v>0</v>
      </c>
      <c r="H561" s="62">
        <f t="shared" si="77"/>
        <v>0</v>
      </c>
      <c r="I561" s="62">
        <f>IF(AND(OR(AND(OR(B561="ICE",AND(B561="nzev",D561&gt;2035)),D561&gt;0),B561="ZEV",AND(B561="nzev",D561&lt;=2035)),E561&lt;&gt;BL),VLOOKUP(E561,Selection!$C$2:$D$11,2,FALSE),0)</f>
        <v>0</v>
      </c>
      <c r="K561" s="18">
        <f t="shared" si="73"/>
        <v>0</v>
      </c>
      <c r="L561" s="34">
        <f t="shared" si="78"/>
        <v>0</v>
      </c>
      <c r="M561" s="17">
        <f t="shared" si="74"/>
        <v>0</v>
      </c>
      <c r="N561" s="33">
        <f t="shared" si="75"/>
        <v>0</v>
      </c>
      <c r="O561" s="17">
        <f t="shared" si="76"/>
        <v>0</v>
      </c>
      <c r="AF561"/>
      <c r="AG561"/>
    </row>
    <row r="562" spans="2:33" x14ac:dyDescent="0.2">
      <c r="B562" s="15"/>
      <c r="D562" s="60"/>
      <c r="E562" s="61"/>
      <c r="F562" s="60">
        <f t="shared" si="71"/>
        <v>0</v>
      </c>
      <c r="G562" s="62">
        <f t="shared" si="72"/>
        <v>0</v>
      </c>
      <c r="H562" s="62">
        <f t="shared" si="77"/>
        <v>0</v>
      </c>
      <c r="I562" s="62">
        <f>IF(AND(OR(AND(OR(B562="ICE",AND(B562="nzev",D562&gt;2035)),D562&gt;0),B562="ZEV",AND(B562="nzev",D562&lt;=2035)),E562&lt;&gt;BL),VLOOKUP(E562,Selection!$C$2:$D$11,2,FALSE),0)</f>
        <v>0</v>
      </c>
      <c r="K562" s="18">
        <f t="shared" si="73"/>
        <v>0</v>
      </c>
      <c r="L562" s="34">
        <f t="shared" si="78"/>
        <v>0</v>
      </c>
      <c r="M562" s="17">
        <f t="shared" si="74"/>
        <v>0</v>
      </c>
      <c r="N562" s="33">
        <f t="shared" si="75"/>
        <v>0</v>
      </c>
      <c r="O562" s="17">
        <f t="shared" si="76"/>
        <v>0</v>
      </c>
      <c r="AF562"/>
      <c r="AG562"/>
    </row>
    <row r="563" spans="2:33" x14ac:dyDescent="0.2">
      <c r="B563" s="15"/>
      <c r="D563" s="60"/>
      <c r="E563" s="61"/>
      <c r="F563" s="60">
        <f t="shared" si="71"/>
        <v>0</v>
      </c>
      <c r="G563" s="62">
        <f t="shared" si="72"/>
        <v>0</v>
      </c>
      <c r="H563" s="62">
        <f t="shared" si="77"/>
        <v>0</v>
      </c>
      <c r="I563" s="62">
        <f>IF(AND(OR(AND(OR(B563="ICE",AND(B563="nzev",D563&gt;2035)),D563&gt;0),B563="ZEV",AND(B563="nzev",D563&lt;=2035)),E563&lt;&gt;BL),VLOOKUP(E563,Selection!$C$2:$D$11,2,FALSE),0)</f>
        <v>0</v>
      </c>
      <c r="K563" s="18">
        <f t="shared" si="73"/>
        <v>0</v>
      </c>
      <c r="L563" s="34">
        <f t="shared" si="78"/>
        <v>0</v>
      </c>
      <c r="M563" s="17">
        <f t="shared" si="74"/>
        <v>0</v>
      </c>
      <c r="N563" s="33">
        <f t="shared" si="75"/>
        <v>0</v>
      </c>
      <c r="O563" s="17">
        <f t="shared" si="76"/>
        <v>0</v>
      </c>
      <c r="AF563"/>
      <c r="AG563"/>
    </row>
    <row r="564" spans="2:33" x14ac:dyDescent="0.2">
      <c r="B564" s="15"/>
      <c r="D564" s="60"/>
      <c r="E564" s="61"/>
      <c r="F564" s="60">
        <f t="shared" si="71"/>
        <v>0</v>
      </c>
      <c r="G564" s="62">
        <f t="shared" si="72"/>
        <v>0</v>
      </c>
      <c r="H564" s="62">
        <f t="shared" si="77"/>
        <v>0</v>
      </c>
      <c r="I564" s="62">
        <f>IF(AND(OR(AND(OR(B564="ICE",AND(B564="nzev",D564&gt;2035)),D564&gt;0),B564="ZEV",AND(B564="nzev",D564&lt;=2035)),E564&lt;&gt;BL),VLOOKUP(E564,Selection!$C$2:$D$11,2,FALSE),0)</f>
        <v>0</v>
      </c>
      <c r="K564" s="18">
        <f t="shared" si="73"/>
        <v>0</v>
      </c>
      <c r="L564" s="34">
        <f t="shared" si="78"/>
        <v>0</v>
      </c>
      <c r="M564" s="17">
        <f t="shared" si="74"/>
        <v>0</v>
      </c>
      <c r="N564" s="33">
        <f t="shared" si="75"/>
        <v>0</v>
      </c>
      <c r="O564" s="17">
        <f t="shared" si="76"/>
        <v>0</v>
      </c>
      <c r="AF564"/>
      <c r="AG564"/>
    </row>
    <row r="565" spans="2:33" x14ac:dyDescent="0.2">
      <c r="B565" s="15"/>
      <c r="D565" s="60"/>
      <c r="E565" s="61"/>
      <c r="F565" s="60">
        <f t="shared" si="71"/>
        <v>0</v>
      </c>
      <c r="G565" s="62">
        <f t="shared" si="72"/>
        <v>0</v>
      </c>
      <c r="H565" s="62">
        <f t="shared" si="77"/>
        <v>0</v>
      </c>
      <c r="I565" s="62">
        <f>IF(AND(OR(AND(OR(B565="ICE",AND(B565="nzev",D565&gt;2035)),D565&gt;0),B565="ZEV",AND(B565="nzev",D565&lt;=2035)),E565&lt;&gt;BL),VLOOKUP(E565,Selection!$C$2:$D$11,2,FALSE),0)</f>
        <v>0</v>
      </c>
      <c r="K565" s="18">
        <f t="shared" si="73"/>
        <v>0</v>
      </c>
      <c r="L565" s="34">
        <f t="shared" si="78"/>
        <v>0</v>
      </c>
      <c r="M565" s="17">
        <f t="shared" si="74"/>
        <v>0</v>
      </c>
      <c r="N565" s="33">
        <f t="shared" si="75"/>
        <v>0</v>
      </c>
      <c r="O565" s="17">
        <f t="shared" si="76"/>
        <v>0</v>
      </c>
      <c r="AF565"/>
      <c r="AG565"/>
    </row>
    <row r="566" spans="2:33" x14ac:dyDescent="0.2">
      <c r="B566" s="15"/>
      <c r="D566" s="60"/>
      <c r="E566" s="61"/>
      <c r="F566" s="60">
        <f t="shared" si="71"/>
        <v>0</v>
      </c>
      <c r="G566" s="62">
        <f t="shared" si="72"/>
        <v>0</v>
      </c>
      <c r="H566" s="62">
        <f t="shared" si="77"/>
        <v>0</v>
      </c>
      <c r="I566" s="62">
        <f>IF(AND(OR(AND(OR(B566="ICE",AND(B566="nzev",D566&gt;2035)),D566&gt;0),B566="ZEV",AND(B566="nzev",D566&lt;=2035)),E566&lt;&gt;BL),VLOOKUP(E566,Selection!$C$2:$D$11,2,FALSE),0)</f>
        <v>0</v>
      </c>
      <c r="K566" s="18">
        <f t="shared" si="73"/>
        <v>0</v>
      </c>
      <c r="L566" s="34">
        <f t="shared" si="78"/>
        <v>0</v>
      </c>
      <c r="M566" s="17">
        <f t="shared" si="74"/>
        <v>0</v>
      </c>
      <c r="N566" s="33">
        <f t="shared" si="75"/>
        <v>0</v>
      </c>
      <c r="O566" s="17">
        <f t="shared" si="76"/>
        <v>0</v>
      </c>
      <c r="AF566"/>
      <c r="AG566"/>
    </row>
    <row r="567" spans="2:33" x14ac:dyDescent="0.2">
      <c r="B567" s="15"/>
      <c r="D567" s="60"/>
      <c r="E567" s="61"/>
      <c r="F567" s="60">
        <f t="shared" si="71"/>
        <v>0</v>
      </c>
      <c r="G567" s="62">
        <f t="shared" si="72"/>
        <v>0</v>
      </c>
      <c r="H567" s="62">
        <f t="shared" si="77"/>
        <v>0</v>
      </c>
      <c r="I567" s="62">
        <f>IF(AND(OR(AND(OR(B567="ICE",AND(B567="nzev",D567&gt;2035)),D567&gt;0),B567="ZEV",AND(B567="nzev",D567&lt;=2035)),E567&lt;&gt;BL),VLOOKUP(E567,Selection!$C$2:$D$11,2,FALSE),0)</f>
        <v>0</v>
      </c>
      <c r="K567" s="18">
        <f t="shared" si="73"/>
        <v>0</v>
      </c>
      <c r="L567" s="34">
        <f t="shared" si="78"/>
        <v>0</v>
      </c>
      <c r="M567" s="17">
        <f t="shared" si="74"/>
        <v>0</v>
      </c>
      <c r="N567" s="33">
        <f t="shared" si="75"/>
        <v>0</v>
      </c>
      <c r="O567" s="17">
        <f t="shared" si="76"/>
        <v>0</v>
      </c>
      <c r="AF567"/>
      <c r="AG567"/>
    </row>
    <row r="568" spans="2:33" x14ac:dyDescent="0.2">
      <c r="B568" s="15"/>
      <c r="D568" s="60"/>
      <c r="E568" s="61"/>
      <c r="F568" s="60">
        <f t="shared" si="71"/>
        <v>0</v>
      </c>
      <c r="G568" s="62">
        <f t="shared" si="72"/>
        <v>0</v>
      </c>
      <c r="H568" s="62">
        <f t="shared" si="77"/>
        <v>0</v>
      </c>
      <c r="I568" s="62">
        <f>IF(AND(OR(AND(OR(B568="ICE",AND(B568="nzev",D568&gt;2035)),D568&gt;0),B568="ZEV",AND(B568="nzev",D568&lt;=2035)),E568&lt;&gt;BL),VLOOKUP(E568,Selection!$C$2:$D$11,2,FALSE),0)</f>
        <v>0</v>
      </c>
      <c r="K568" s="18">
        <f t="shared" si="73"/>
        <v>0</v>
      </c>
      <c r="L568" s="34">
        <f t="shared" si="78"/>
        <v>0</v>
      </c>
      <c r="M568" s="17">
        <f t="shared" si="74"/>
        <v>0</v>
      </c>
      <c r="N568" s="33">
        <f t="shared" si="75"/>
        <v>0</v>
      </c>
      <c r="O568" s="17">
        <f t="shared" si="76"/>
        <v>0</v>
      </c>
      <c r="AF568"/>
      <c r="AG568"/>
    </row>
    <row r="569" spans="2:33" x14ac:dyDescent="0.2">
      <c r="B569" s="15"/>
      <c r="D569" s="60"/>
      <c r="E569" s="61"/>
      <c r="F569" s="60">
        <f t="shared" si="71"/>
        <v>0</v>
      </c>
      <c r="G569" s="62">
        <f t="shared" si="72"/>
        <v>0</v>
      </c>
      <c r="H569" s="62">
        <f t="shared" si="77"/>
        <v>0</v>
      </c>
      <c r="I569" s="62">
        <f>IF(AND(OR(AND(OR(B569="ICE",AND(B569="nzev",D569&gt;2035)),D569&gt;0),B569="ZEV",AND(B569="nzev",D569&lt;=2035)),E569&lt;&gt;BL),VLOOKUP(E569,Selection!$C$2:$D$11,2,FALSE),0)</f>
        <v>0</v>
      </c>
      <c r="K569" s="18">
        <f t="shared" si="73"/>
        <v>0</v>
      </c>
      <c r="L569" s="34">
        <f t="shared" si="78"/>
        <v>0</v>
      </c>
      <c r="M569" s="17">
        <f t="shared" si="74"/>
        <v>0</v>
      </c>
      <c r="N569" s="33">
        <f t="shared" si="75"/>
        <v>0</v>
      </c>
      <c r="O569" s="17">
        <f t="shared" si="76"/>
        <v>0</v>
      </c>
      <c r="AF569"/>
      <c r="AG569"/>
    </row>
    <row r="570" spans="2:33" x14ac:dyDescent="0.2">
      <c r="B570" s="15"/>
      <c r="D570" s="60"/>
      <c r="E570" s="61"/>
      <c r="F570" s="60">
        <f t="shared" si="71"/>
        <v>0</v>
      </c>
      <c r="G570" s="62">
        <f t="shared" si="72"/>
        <v>0</v>
      </c>
      <c r="H570" s="62">
        <f t="shared" si="77"/>
        <v>0</v>
      </c>
      <c r="I570" s="62">
        <f>IF(AND(OR(AND(OR(B570="ICE",AND(B570="nzev",D570&gt;2035)),D570&gt;0),B570="ZEV",AND(B570="nzev",D570&lt;=2035)),E570&lt;&gt;BL),VLOOKUP(E570,Selection!$C$2:$D$11,2,FALSE),0)</f>
        <v>0</v>
      </c>
      <c r="K570" s="18">
        <f t="shared" si="73"/>
        <v>0</v>
      </c>
      <c r="L570" s="34">
        <f t="shared" si="78"/>
        <v>0</v>
      </c>
      <c r="M570" s="17">
        <f t="shared" si="74"/>
        <v>0</v>
      </c>
      <c r="N570" s="33">
        <f t="shared" si="75"/>
        <v>0</v>
      </c>
      <c r="O570" s="17">
        <f t="shared" si="76"/>
        <v>0</v>
      </c>
      <c r="AE570" s="18"/>
      <c r="AG570"/>
    </row>
    <row r="571" spans="2:33" x14ac:dyDescent="0.2">
      <c r="B571" s="15"/>
      <c r="D571" s="60"/>
      <c r="E571" s="61"/>
      <c r="F571" s="60">
        <f t="shared" si="71"/>
        <v>0</v>
      </c>
      <c r="G571" s="62">
        <f t="shared" si="72"/>
        <v>0</v>
      </c>
      <c r="H571" s="62">
        <f t="shared" si="77"/>
        <v>0</v>
      </c>
      <c r="I571" s="62">
        <f>IF(AND(OR(AND(OR(B571="ICE",AND(B571="nzev",D571&gt;2035)),D571&gt;0),B571="ZEV",AND(B571="nzev",D571&lt;=2035)),E571&lt;&gt;BL),VLOOKUP(E571,Selection!$C$2:$D$11,2,FALSE),0)</f>
        <v>0</v>
      </c>
      <c r="K571" s="18">
        <f t="shared" si="73"/>
        <v>0</v>
      </c>
      <c r="L571" s="34">
        <f t="shared" si="78"/>
        <v>0</v>
      </c>
      <c r="M571" s="17">
        <f t="shared" si="74"/>
        <v>0</v>
      </c>
      <c r="N571" s="33">
        <f t="shared" si="75"/>
        <v>0</v>
      </c>
      <c r="O571" s="17">
        <f t="shared" si="76"/>
        <v>0</v>
      </c>
      <c r="AE571" s="18"/>
      <c r="AG571"/>
    </row>
    <row r="572" spans="2:33" x14ac:dyDescent="0.2">
      <c r="B572" s="15"/>
      <c r="D572" s="60"/>
      <c r="E572" s="61"/>
      <c r="F572" s="60">
        <f t="shared" si="71"/>
        <v>0</v>
      </c>
      <c r="G572" s="62">
        <f t="shared" si="72"/>
        <v>0</v>
      </c>
      <c r="H572" s="62">
        <f t="shared" si="77"/>
        <v>0</v>
      </c>
      <c r="I572" s="62">
        <f>IF(AND(OR(AND(OR(B572="ICE",AND(B572="nzev",D572&gt;2035)),D572&gt;0),B572="ZEV",AND(B572="nzev",D572&lt;=2035)),E572&lt;&gt;BL),VLOOKUP(E572,Selection!$C$2:$D$11,2,FALSE),0)</f>
        <v>0</v>
      </c>
      <c r="K572" s="18">
        <f t="shared" si="73"/>
        <v>0</v>
      </c>
      <c r="L572" s="34">
        <f t="shared" si="78"/>
        <v>0</v>
      </c>
      <c r="M572" s="17">
        <f t="shared" si="74"/>
        <v>0</v>
      </c>
      <c r="N572" s="33">
        <f t="shared" si="75"/>
        <v>0</v>
      </c>
      <c r="O572" s="17">
        <f t="shared" si="76"/>
        <v>0</v>
      </c>
      <c r="AE572" s="18"/>
      <c r="AG572"/>
    </row>
    <row r="573" spans="2:33" x14ac:dyDescent="0.2">
      <c r="B573" s="15"/>
      <c r="D573" s="60"/>
      <c r="E573" s="61"/>
      <c r="F573" s="60">
        <f t="shared" si="71"/>
        <v>0</v>
      </c>
      <c r="G573" s="62">
        <f t="shared" si="72"/>
        <v>0</v>
      </c>
      <c r="H573" s="62">
        <f t="shared" si="77"/>
        <v>0</v>
      </c>
      <c r="I573" s="62">
        <f>IF(AND(OR(AND(OR(B573="ICE",AND(B573="nzev",D573&gt;2035)),D573&gt;0),B573="ZEV",AND(B573="nzev",D573&lt;=2035)),E573&lt;&gt;BL),VLOOKUP(E573,Selection!$C$2:$D$11,2,FALSE),0)</f>
        <v>0</v>
      </c>
      <c r="K573" s="18">
        <f t="shared" si="73"/>
        <v>0</v>
      </c>
      <c r="L573" s="34">
        <f t="shared" si="78"/>
        <v>0</v>
      </c>
      <c r="M573" s="17">
        <f t="shared" si="74"/>
        <v>0</v>
      </c>
      <c r="N573" s="33">
        <f t="shared" si="75"/>
        <v>0</v>
      </c>
      <c r="O573" s="17">
        <f t="shared" si="76"/>
        <v>0</v>
      </c>
      <c r="AE573" s="18"/>
      <c r="AG573"/>
    </row>
    <row r="574" spans="2:33" x14ac:dyDescent="0.2">
      <c r="B574" s="15"/>
      <c r="D574" s="60"/>
      <c r="E574" s="61"/>
      <c r="F574" s="60">
        <f t="shared" si="71"/>
        <v>0</v>
      </c>
      <c r="G574" s="62">
        <f t="shared" si="72"/>
        <v>0</v>
      </c>
      <c r="H574" s="62">
        <f t="shared" si="77"/>
        <v>0</v>
      </c>
      <c r="I574" s="62">
        <f>IF(AND(OR(AND(OR(B574="ICE",AND(B574="nzev",D574&gt;2035)),D574&gt;0),B574="ZEV",AND(B574="nzev",D574&lt;=2035)),E574&lt;&gt;BL),VLOOKUP(E574,Selection!$C$2:$D$11,2,FALSE),0)</f>
        <v>0</v>
      </c>
      <c r="K574" s="18">
        <f t="shared" si="73"/>
        <v>0</v>
      </c>
      <c r="L574" s="34">
        <f t="shared" si="78"/>
        <v>0</v>
      </c>
      <c r="M574" s="17">
        <f t="shared" si="74"/>
        <v>0</v>
      </c>
      <c r="N574" s="33">
        <f t="shared" si="75"/>
        <v>0</v>
      </c>
      <c r="O574" s="17">
        <f t="shared" si="76"/>
        <v>0</v>
      </c>
      <c r="AE574" s="18"/>
      <c r="AG574"/>
    </row>
    <row r="575" spans="2:33" x14ac:dyDescent="0.2">
      <c r="B575" s="15"/>
      <c r="D575" s="60"/>
      <c r="E575" s="61"/>
      <c r="F575" s="60">
        <f t="shared" si="71"/>
        <v>0</v>
      </c>
      <c r="G575" s="62">
        <f t="shared" si="72"/>
        <v>0</v>
      </c>
      <c r="H575" s="62">
        <f t="shared" si="77"/>
        <v>0</v>
      </c>
      <c r="I575" s="62">
        <f>IF(AND(OR(AND(OR(B575="ICE",AND(B575="nzev",D575&gt;2035)),D575&gt;0),B575="ZEV",AND(B575="nzev",D575&lt;=2035)),E575&lt;&gt;BL),VLOOKUP(E575,Selection!$C$2:$D$11,2,FALSE),0)</f>
        <v>0</v>
      </c>
      <c r="K575" s="18">
        <f t="shared" si="73"/>
        <v>0</v>
      </c>
      <c r="L575" s="34">
        <f t="shared" si="78"/>
        <v>0</v>
      </c>
      <c r="M575" s="17">
        <f t="shared" si="74"/>
        <v>0</v>
      </c>
      <c r="N575" s="33">
        <f t="shared" si="75"/>
        <v>0</v>
      </c>
      <c r="O575" s="17">
        <f t="shared" si="76"/>
        <v>0</v>
      </c>
      <c r="AE575" s="18"/>
      <c r="AG575"/>
    </row>
    <row r="576" spans="2:33" x14ac:dyDescent="0.2">
      <c r="B576" s="15"/>
      <c r="D576" s="60"/>
      <c r="E576" s="61"/>
      <c r="F576" s="60">
        <f t="shared" si="71"/>
        <v>0</v>
      </c>
      <c r="G576" s="62">
        <f t="shared" si="72"/>
        <v>0</v>
      </c>
      <c r="H576" s="62">
        <f t="shared" si="77"/>
        <v>0</v>
      </c>
      <c r="I576" s="62">
        <f>IF(AND(OR(AND(OR(B576="ICE",AND(B576="nzev",D576&gt;2035)),D576&gt;0),B576="ZEV",AND(B576="nzev",D576&lt;=2035)),E576&lt;&gt;BL),VLOOKUP(E576,Selection!$C$2:$D$11,2,FALSE),0)</f>
        <v>0</v>
      </c>
      <c r="K576" s="18">
        <f t="shared" si="73"/>
        <v>0</v>
      </c>
      <c r="L576" s="34">
        <f t="shared" si="78"/>
        <v>0</v>
      </c>
      <c r="M576" s="17">
        <f t="shared" si="74"/>
        <v>0</v>
      </c>
      <c r="N576" s="33">
        <f t="shared" si="75"/>
        <v>0</v>
      </c>
      <c r="O576" s="17">
        <f t="shared" si="76"/>
        <v>0</v>
      </c>
      <c r="AE576" s="18"/>
      <c r="AG576"/>
    </row>
    <row r="577" spans="2:33" x14ac:dyDescent="0.2">
      <c r="B577" s="15"/>
      <c r="D577" s="60"/>
      <c r="E577" s="61"/>
      <c r="F577" s="60">
        <f t="shared" si="71"/>
        <v>0</v>
      </c>
      <c r="G577" s="62">
        <f t="shared" si="72"/>
        <v>0</v>
      </c>
      <c r="H577" s="62">
        <f t="shared" si="77"/>
        <v>0</v>
      </c>
      <c r="I577" s="62">
        <f>IF(AND(OR(AND(OR(B577="ICE",AND(B577="nzev",D577&gt;2035)),D577&gt;0),B577="ZEV",AND(B577="nzev",D577&lt;=2035)),E577&lt;&gt;BL),VLOOKUP(E577,Selection!$C$2:$D$11,2,FALSE),0)</f>
        <v>0</v>
      </c>
      <c r="K577" s="18">
        <f t="shared" si="73"/>
        <v>0</v>
      </c>
      <c r="L577" s="34">
        <f t="shared" si="78"/>
        <v>0</v>
      </c>
      <c r="M577" s="17">
        <f t="shared" si="74"/>
        <v>0</v>
      </c>
      <c r="N577" s="33">
        <f t="shared" si="75"/>
        <v>0</v>
      </c>
      <c r="O577" s="17">
        <f t="shared" si="76"/>
        <v>0</v>
      </c>
      <c r="AE577" s="18"/>
      <c r="AG577"/>
    </row>
    <row r="578" spans="2:33" x14ac:dyDescent="0.2">
      <c r="B578" s="15"/>
      <c r="D578" s="60"/>
      <c r="E578" s="61"/>
      <c r="F578" s="60">
        <f t="shared" si="71"/>
        <v>0</v>
      </c>
      <c r="G578" s="62">
        <f t="shared" si="72"/>
        <v>0</v>
      </c>
      <c r="H578" s="62">
        <f t="shared" si="77"/>
        <v>0</v>
      </c>
      <c r="I578" s="62">
        <f>IF(AND(OR(AND(OR(B578="ICE",AND(B578="nzev",D578&gt;2035)),D578&gt;0),B578="ZEV",AND(B578="nzev",D578&lt;=2035)),E578&lt;&gt;BL),VLOOKUP(E578,Selection!$C$2:$D$11,2,FALSE),0)</f>
        <v>0</v>
      </c>
      <c r="K578" s="18">
        <f t="shared" si="73"/>
        <v>0</v>
      </c>
      <c r="L578" s="34">
        <f t="shared" si="78"/>
        <v>0</v>
      </c>
      <c r="M578" s="17">
        <f t="shared" si="74"/>
        <v>0</v>
      </c>
      <c r="N578" s="33">
        <f t="shared" si="75"/>
        <v>0</v>
      </c>
      <c r="O578" s="17">
        <f t="shared" si="76"/>
        <v>0</v>
      </c>
      <c r="AE578" s="18"/>
      <c r="AG578"/>
    </row>
    <row r="579" spans="2:33" x14ac:dyDescent="0.2">
      <c r="B579" s="15"/>
      <c r="D579" s="60"/>
      <c r="E579" s="61"/>
      <c r="F579" s="60">
        <f t="shared" si="71"/>
        <v>0</v>
      </c>
      <c r="G579" s="62">
        <f t="shared" si="72"/>
        <v>0</v>
      </c>
      <c r="H579" s="62">
        <f t="shared" si="77"/>
        <v>0</v>
      </c>
      <c r="I579" s="62">
        <f>IF(AND(OR(AND(OR(B579="ICE",AND(B579="nzev",D579&gt;2035)),D579&gt;0),B579="ZEV",AND(B579="nzev",D579&lt;=2035)),E579&lt;&gt;BL),VLOOKUP(E579,Selection!$C$2:$D$11,2,FALSE),0)</f>
        <v>0</v>
      </c>
      <c r="K579" s="18">
        <f t="shared" si="73"/>
        <v>0</v>
      </c>
      <c r="L579" s="34">
        <f t="shared" si="78"/>
        <v>0</v>
      </c>
      <c r="M579" s="17">
        <f t="shared" si="74"/>
        <v>0</v>
      </c>
      <c r="N579" s="33">
        <f t="shared" si="75"/>
        <v>0</v>
      </c>
      <c r="O579" s="17">
        <f t="shared" si="76"/>
        <v>0</v>
      </c>
      <c r="AE579" s="18"/>
      <c r="AG579"/>
    </row>
    <row r="580" spans="2:33" x14ac:dyDescent="0.2">
      <c r="B580" s="15"/>
      <c r="D580" s="60"/>
      <c r="E580" s="61"/>
      <c r="F580" s="60">
        <f t="shared" si="71"/>
        <v>0</v>
      </c>
      <c r="G580" s="62">
        <f t="shared" si="72"/>
        <v>0</v>
      </c>
      <c r="H580" s="62">
        <f t="shared" si="77"/>
        <v>0</v>
      </c>
      <c r="I580" s="62">
        <f>IF(AND(OR(AND(OR(B580="ICE",AND(B580="nzev",D580&gt;2035)),D580&gt;0),B580="ZEV",AND(B580="nzev",D580&lt;=2035)),E580&lt;&gt;BL),VLOOKUP(E580,Selection!$C$2:$D$11,2,FALSE),0)</f>
        <v>0</v>
      </c>
      <c r="K580" s="18">
        <f t="shared" si="73"/>
        <v>0</v>
      </c>
      <c r="L580" s="34">
        <f t="shared" si="78"/>
        <v>0</v>
      </c>
      <c r="M580" s="17">
        <f t="shared" si="74"/>
        <v>0</v>
      </c>
      <c r="N580" s="33">
        <f t="shared" si="75"/>
        <v>0</v>
      </c>
      <c r="O580" s="17">
        <f t="shared" si="76"/>
        <v>0</v>
      </c>
      <c r="AE580" s="18"/>
      <c r="AG580"/>
    </row>
    <row r="581" spans="2:33" x14ac:dyDescent="0.2">
      <c r="B581" s="15"/>
      <c r="D581" s="60"/>
      <c r="E581" s="61"/>
      <c r="F581" s="60">
        <f t="shared" si="71"/>
        <v>0</v>
      </c>
      <c r="G581" s="62">
        <f t="shared" si="72"/>
        <v>0</v>
      </c>
      <c r="H581" s="62">
        <f t="shared" si="77"/>
        <v>0</v>
      </c>
      <c r="I581" s="62">
        <f>IF(AND(OR(AND(OR(B581="ICE",AND(B581="nzev",D581&gt;2035)),D581&gt;0),B581="ZEV",AND(B581="nzev",D581&lt;=2035)),E581&lt;&gt;BL),VLOOKUP(E581,Selection!$C$2:$D$11,2,FALSE),0)</f>
        <v>0</v>
      </c>
      <c r="K581" s="18">
        <f t="shared" si="73"/>
        <v>0</v>
      </c>
      <c r="L581" s="34">
        <f t="shared" si="78"/>
        <v>0</v>
      </c>
      <c r="M581" s="17">
        <f t="shared" si="74"/>
        <v>0</v>
      </c>
      <c r="N581" s="33">
        <f t="shared" si="75"/>
        <v>0</v>
      </c>
      <c r="O581" s="17">
        <f t="shared" si="76"/>
        <v>0</v>
      </c>
      <c r="AE581" s="18"/>
      <c r="AG581"/>
    </row>
    <row r="582" spans="2:33" x14ac:dyDescent="0.2">
      <c r="B582" s="15"/>
      <c r="D582" s="60"/>
      <c r="E582" s="61"/>
      <c r="F582" s="60">
        <f t="shared" ref="F582:F645" si="79">IF(AND(OR(B582="ICE",AND(B582="nzev",D582&gt;2035)),E582&lt;&gt;BL),IF(IFERROR(SEARCH("cab tractor",E582),FALSE),"Please Enter",BL),BL)</f>
        <v>0</v>
      </c>
      <c r="G582" s="62">
        <f t="shared" ref="G582:G645" si="80">IF(AND(OR(B582="ICE",AND(B582="nzev",D582&gt;2035)),E582&lt;&gt;BL),IF(IFERROR(SEARCH("cab tractor",E582),FALSE),IF(AND(F582&gt;12,F582&lt;19),F582,18),18),IF(D582&gt;1900,18,BL))</f>
        <v>0</v>
      </c>
      <c r="H582" s="62">
        <f t="shared" si="77"/>
        <v>0</v>
      </c>
      <c r="I582" s="62">
        <f>IF(AND(OR(AND(OR(B582="ICE",AND(B582="nzev",D582&gt;2035)),D582&gt;0),B582="ZEV",AND(B582="nzev",D582&lt;=2035)),E582&lt;&gt;BL),VLOOKUP(E582,Selection!$C$2:$D$11,2,FALSE),0)</f>
        <v>0</v>
      </c>
      <c r="K582" s="18">
        <f t="shared" ref="K582:K645" si="81">IF(B582="ICE",IF(D582&gt;0,D582+18,0),IF(OR(AND(B582="nzev",D582&lt;=2035),B582="zev"),0,IF(D582&gt;0,D582+18,0)))</f>
        <v>0</v>
      </c>
      <c r="L582" s="34">
        <f t="shared" si="78"/>
        <v>0</v>
      </c>
      <c r="M582" s="17">
        <f t="shared" ref="M582:M645" si="82">IF(B582="ICE",IF(ISNUMBER(L582),D582+L582,D582+18),IF(AND(B582="nzev",D582&gt;2035),IF(ISNUMBER(L582),D582+L582,D582+18),0))</f>
        <v>0</v>
      </c>
      <c r="N582" s="33">
        <f t="shared" ref="N582:N645" si="83">IF(AND(OR(B582="ICE",AND(B582="nzev",D582&gt;2035)),D582&gt;0),I582,IF(OR(B582="ZEV",AND(B582="nzev",D582&lt;=2035)),-1*I582,0))</f>
        <v>0</v>
      </c>
      <c r="O582" s="17">
        <f t="shared" ref="O582:O645" si="84">IF(OR(B582="ICE",AND(B582="nzev",D582&gt;2035)),1,IF(OR(B582="ZEV",AND(B582="nzev",D582&lt;=2035)),-1,0))</f>
        <v>0</v>
      </c>
      <c r="AE582" s="18"/>
      <c r="AG582"/>
    </row>
    <row r="583" spans="2:33" x14ac:dyDescent="0.2">
      <c r="B583" s="15"/>
      <c r="D583" s="60"/>
      <c r="E583" s="61"/>
      <c r="F583" s="60">
        <f t="shared" si="79"/>
        <v>0</v>
      </c>
      <c r="G583" s="62">
        <f t="shared" si="80"/>
        <v>0</v>
      </c>
      <c r="H583" s="62">
        <f t="shared" ref="H583:H646" si="85">IF(M583&lt;K583,M583,K583)</f>
        <v>0</v>
      </c>
      <c r="I583" s="62">
        <f>IF(AND(OR(AND(OR(B583="ICE",AND(B583="nzev",D583&gt;2035)),D583&gt;0),B583="ZEV",AND(B583="nzev",D583&lt;=2035)),E583&lt;&gt;BL),VLOOKUP(E583,Selection!$C$2:$D$11,2,FALSE),0)</f>
        <v>0</v>
      </c>
      <c r="K583" s="18">
        <f t="shared" si="81"/>
        <v>0</v>
      </c>
      <c r="L583" s="34">
        <f t="shared" ref="L583:L646" si="86">G583</f>
        <v>0</v>
      </c>
      <c r="M583" s="17">
        <f t="shared" si="82"/>
        <v>0</v>
      </c>
      <c r="N583" s="33">
        <f t="shared" si="83"/>
        <v>0</v>
      </c>
      <c r="O583" s="17">
        <f t="shared" si="84"/>
        <v>0</v>
      </c>
      <c r="AE583" s="18"/>
      <c r="AG583"/>
    </row>
    <row r="584" spans="2:33" x14ac:dyDescent="0.2">
      <c r="B584" s="15"/>
      <c r="D584" s="60"/>
      <c r="E584" s="61"/>
      <c r="F584" s="60">
        <f t="shared" si="79"/>
        <v>0</v>
      </c>
      <c r="G584" s="62">
        <f t="shared" si="80"/>
        <v>0</v>
      </c>
      <c r="H584" s="62">
        <f t="shared" si="85"/>
        <v>0</v>
      </c>
      <c r="I584" s="62">
        <f>IF(AND(OR(AND(OR(B584="ICE",AND(B584="nzev",D584&gt;2035)),D584&gt;0),B584="ZEV",AND(B584="nzev",D584&lt;=2035)),E584&lt;&gt;BL),VLOOKUP(E584,Selection!$C$2:$D$11,2,FALSE),0)</f>
        <v>0</v>
      </c>
      <c r="K584" s="18">
        <f t="shared" si="81"/>
        <v>0</v>
      </c>
      <c r="L584" s="34">
        <f t="shared" si="86"/>
        <v>0</v>
      </c>
      <c r="M584" s="17">
        <f t="shared" si="82"/>
        <v>0</v>
      </c>
      <c r="N584" s="33">
        <f t="shared" si="83"/>
        <v>0</v>
      </c>
      <c r="O584" s="17">
        <f t="shared" si="84"/>
        <v>0</v>
      </c>
      <c r="AE584" s="18"/>
      <c r="AG584"/>
    </row>
    <row r="585" spans="2:33" x14ac:dyDescent="0.2">
      <c r="B585" s="15"/>
      <c r="D585" s="60"/>
      <c r="E585" s="61"/>
      <c r="F585" s="60">
        <f t="shared" si="79"/>
        <v>0</v>
      </c>
      <c r="G585" s="62">
        <f t="shared" si="80"/>
        <v>0</v>
      </c>
      <c r="H585" s="62">
        <f t="shared" si="85"/>
        <v>0</v>
      </c>
      <c r="I585" s="62">
        <f>IF(AND(OR(AND(OR(B585="ICE",AND(B585="nzev",D585&gt;2035)),D585&gt;0),B585="ZEV",AND(B585="nzev",D585&lt;=2035)),E585&lt;&gt;BL),VLOOKUP(E585,Selection!$C$2:$D$11,2,FALSE),0)</f>
        <v>0</v>
      </c>
      <c r="K585" s="18">
        <f t="shared" si="81"/>
        <v>0</v>
      </c>
      <c r="L585" s="34">
        <f t="shared" si="86"/>
        <v>0</v>
      </c>
      <c r="M585" s="17">
        <f t="shared" si="82"/>
        <v>0</v>
      </c>
      <c r="N585" s="33">
        <f t="shared" si="83"/>
        <v>0</v>
      </c>
      <c r="O585" s="17">
        <f t="shared" si="84"/>
        <v>0</v>
      </c>
      <c r="AE585" s="18"/>
      <c r="AG585"/>
    </row>
    <row r="586" spans="2:33" x14ac:dyDescent="0.2">
      <c r="B586" s="15"/>
      <c r="D586" s="60"/>
      <c r="E586" s="61"/>
      <c r="F586" s="60">
        <f t="shared" si="79"/>
        <v>0</v>
      </c>
      <c r="G586" s="62">
        <f t="shared" si="80"/>
        <v>0</v>
      </c>
      <c r="H586" s="62">
        <f t="shared" si="85"/>
        <v>0</v>
      </c>
      <c r="I586" s="62">
        <f>IF(AND(OR(AND(OR(B586="ICE",AND(B586="nzev",D586&gt;2035)),D586&gt;0),B586="ZEV",AND(B586="nzev",D586&lt;=2035)),E586&lt;&gt;BL),VLOOKUP(E586,Selection!$C$2:$D$11,2,FALSE),0)</f>
        <v>0</v>
      </c>
      <c r="K586" s="18">
        <f t="shared" si="81"/>
        <v>0</v>
      </c>
      <c r="L586" s="34">
        <f t="shared" si="86"/>
        <v>0</v>
      </c>
      <c r="M586" s="17">
        <f t="shared" si="82"/>
        <v>0</v>
      </c>
      <c r="N586" s="33">
        <f t="shared" si="83"/>
        <v>0</v>
      </c>
      <c r="O586" s="17">
        <f t="shared" si="84"/>
        <v>0</v>
      </c>
      <c r="AE586" s="18"/>
      <c r="AG586"/>
    </row>
    <row r="587" spans="2:33" x14ac:dyDescent="0.2">
      <c r="B587" s="15"/>
      <c r="D587" s="60"/>
      <c r="E587" s="61"/>
      <c r="F587" s="60">
        <f t="shared" si="79"/>
        <v>0</v>
      </c>
      <c r="G587" s="62">
        <f t="shared" si="80"/>
        <v>0</v>
      </c>
      <c r="H587" s="62">
        <f t="shared" si="85"/>
        <v>0</v>
      </c>
      <c r="I587" s="62">
        <f>IF(AND(OR(AND(OR(B587="ICE",AND(B587="nzev",D587&gt;2035)),D587&gt;0),B587="ZEV",AND(B587="nzev",D587&lt;=2035)),E587&lt;&gt;BL),VLOOKUP(E587,Selection!$C$2:$D$11,2,FALSE),0)</f>
        <v>0</v>
      </c>
      <c r="K587" s="18">
        <f t="shared" si="81"/>
        <v>0</v>
      </c>
      <c r="L587" s="34">
        <f t="shared" si="86"/>
        <v>0</v>
      </c>
      <c r="M587" s="17">
        <f t="shared" si="82"/>
        <v>0</v>
      </c>
      <c r="N587" s="33">
        <f t="shared" si="83"/>
        <v>0</v>
      </c>
      <c r="O587" s="17">
        <f t="shared" si="84"/>
        <v>0</v>
      </c>
      <c r="AE587" s="18"/>
      <c r="AG587"/>
    </row>
    <row r="588" spans="2:33" x14ac:dyDescent="0.2">
      <c r="B588" s="15"/>
      <c r="D588" s="60"/>
      <c r="E588" s="61"/>
      <c r="F588" s="60">
        <f t="shared" si="79"/>
        <v>0</v>
      </c>
      <c r="G588" s="62">
        <f t="shared" si="80"/>
        <v>0</v>
      </c>
      <c r="H588" s="62">
        <f t="shared" si="85"/>
        <v>0</v>
      </c>
      <c r="I588" s="62">
        <f>IF(AND(OR(AND(OR(B588="ICE",AND(B588="nzev",D588&gt;2035)),D588&gt;0),B588="ZEV",AND(B588="nzev",D588&lt;=2035)),E588&lt;&gt;BL),VLOOKUP(E588,Selection!$C$2:$D$11,2,FALSE),0)</f>
        <v>0</v>
      </c>
      <c r="K588" s="18">
        <f t="shared" si="81"/>
        <v>0</v>
      </c>
      <c r="L588" s="34">
        <f t="shared" si="86"/>
        <v>0</v>
      </c>
      <c r="M588" s="17">
        <f t="shared" si="82"/>
        <v>0</v>
      </c>
      <c r="N588" s="33">
        <f t="shared" si="83"/>
        <v>0</v>
      </c>
      <c r="O588" s="17">
        <f t="shared" si="84"/>
        <v>0</v>
      </c>
      <c r="AE588" s="18"/>
      <c r="AG588"/>
    </row>
    <row r="589" spans="2:33" x14ac:dyDescent="0.2">
      <c r="B589" s="15"/>
      <c r="D589" s="60"/>
      <c r="E589" s="61"/>
      <c r="F589" s="60">
        <f t="shared" si="79"/>
        <v>0</v>
      </c>
      <c r="G589" s="62">
        <f t="shared" si="80"/>
        <v>0</v>
      </c>
      <c r="H589" s="62">
        <f t="shared" si="85"/>
        <v>0</v>
      </c>
      <c r="I589" s="62">
        <f>IF(AND(OR(AND(OR(B589="ICE",AND(B589="nzev",D589&gt;2035)),D589&gt;0),B589="ZEV",AND(B589="nzev",D589&lt;=2035)),E589&lt;&gt;BL),VLOOKUP(E589,Selection!$C$2:$D$11,2,FALSE),0)</f>
        <v>0</v>
      </c>
      <c r="K589" s="18">
        <f t="shared" si="81"/>
        <v>0</v>
      </c>
      <c r="L589" s="34">
        <f t="shared" si="86"/>
        <v>0</v>
      </c>
      <c r="M589" s="17">
        <f t="shared" si="82"/>
        <v>0</v>
      </c>
      <c r="N589" s="33">
        <f t="shared" si="83"/>
        <v>0</v>
      </c>
      <c r="O589" s="17">
        <f t="shared" si="84"/>
        <v>0</v>
      </c>
      <c r="AE589" s="18"/>
      <c r="AG589"/>
    </row>
    <row r="590" spans="2:33" x14ac:dyDescent="0.2">
      <c r="B590" s="15"/>
      <c r="D590" s="60"/>
      <c r="E590" s="61"/>
      <c r="F590" s="60">
        <f t="shared" si="79"/>
        <v>0</v>
      </c>
      <c r="G590" s="62">
        <f t="shared" si="80"/>
        <v>0</v>
      </c>
      <c r="H590" s="62">
        <f t="shared" si="85"/>
        <v>0</v>
      </c>
      <c r="I590" s="62">
        <f>IF(AND(OR(AND(OR(B590="ICE",AND(B590="nzev",D590&gt;2035)),D590&gt;0),B590="ZEV",AND(B590="nzev",D590&lt;=2035)),E590&lt;&gt;BL),VLOOKUP(E590,Selection!$C$2:$D$11,2,FALSE),0)</f>
        <v>0</v>
      </c>
      <c r="K590" s="18">
        <f t="shared" si="81"/>
        <v>0</v>
      </c>
      <c r="L590" s="34">
        <f t="shared" si="86"/>
        <v>0</v>
      </c>
      <c r="M590" s="17">
        <f t="shared" si="82"/>
        <v>0</v>
      </c>
      <c r="N590" s="33">
        <f t="shared" si="83"/>
        <v>0</v>
      </c>
      <c r="O590" s="17">
        <f t="shared" si="84"/>
        <v>0</v>
      </c>
      <c r="AF590"/>
      <c r="AG590"/>
    </row>
    <row r="591" spans="2:33" x14ac:dyDescent="0.2">
      <c r="B591" s="15"/>
      <c r="D591" s="60"/>
      <c r="E591" s="61"/>
      <c r="F591" s="60">
        <f t="shared" si="79"/>
        <v>0</v>
      </c>
      <c r="G591" s="62">
        <f t="shared" si="80"/>
        <v>0</v>
      </c>
      <c r="H591" s="62">
        <f t="shared" si="85"/>
        <v>0</v>
      </c>
      <c r="I591" s="62">
        <f>IF(AND(OR(AND(OR(B591="ICE",AND(B591="nzev",D591&gt;2035)),D591&gt;0),B591="ZEV",AND(B591="nzev",D591&lt;=2035)),E591&lt;&gt;BL),VLOOKUP(E591,Selection!$C$2:$D$11,2,FALSE),0)</f>
        <v>0</v>
      </c>
      <c r="K591" s="18">
        <f t="shared" si="81"/>
        <v>0</v>
      </c>
      <c r="L591" s="34">
        <f t="shared" si="86"/>
        <v>0</v>
      </c>
      <c r="M591" s="17">
        <f t="shared" si="82"/>
        <v>0</v>
      </c>
      <c r="N591" s="33">
        <f t="shared" si="83"/>
        <v>0</v>
      </c>
      <c r="O591" s="17">
        <f t="shared" si="84"/>
        <v>0</v>
      </c>
      <c r="AE591" s="18"/>
      <c r="AG591"/>
    </row>
    <row r="592" spans="2:33" x14ac:dyDescent="0.2">
      <c r="B592" s="15"/>
      <c r="D592" s="60"/>
      <c r="E592" s="61"/>
      <c r="F592" s="60">
        <f t="shared" si="79"/>
        <v>0</v>
      </c>
      <c r="G592" s="62">
        <f t="shared" si="80"/>
        <v>0</v>
      </c>
      <c r="H592" s="62">
        <f t="shared" si="85"/>
        <v>0</v>
      </c>
      <c r="I592" s="62">
        <f>IF(AND(OR(AND(OR(B592="ICE",AND(B592="nzev",D592&gt;2035)),D592&gt;0),B592="ZEV",AND(B592="nzev",D592&lt;=2035)),E592&lt;&gt;BL),VLOOKUP(E592,Selection!$C$2:$D$11,2,FALSE),0)</f>
        <v>0</v>
      </c>
      <c r="K592" s="18">
        <f t="shared" si="81"/>
        <v>0</v>
      </c>
      <c r="L592" s="34">
        <f t="shared" si="86"/>
        <v>0</v>
      </c>
      <c r="M592" s="17">
        <f t="shared" si="82"/>
        <v>0</v>
      </c>
      <c r="N592" s="33">
        <f t="shared" si="83"/>
        <v>0</v>
      </c>
      <c r="O592" s="17">
        <f t="shared" si="84"/>
        <v>0</v>
      </c>
      <c r="AF592"/>
      <c r="AG592"/>
    </row>
    <row r="593" spans="2:33" x14ac:dyDescent="0.2">
      <c r="B593" s="15"/>
      <c r="D593" s="60"/>
      <c r="E593" s="61"/>
      <c r="F593" s="60">
        <f t="shared" si="79"/>
        <v>0</v>
      </c>
      <c r="G593" s="62">
        <f t="shared" si="80"/>
        <v>0</v>
      </c>
      <c r="H593" s="62">
        <f t="shared" si="85"/>
        <v>0</v>
      </c>
      <c r="I593" s="62">
        <f>IF(AND(OR(AND(OR(B593="ICE",AND(B593="nzev",D593&gt;2035)),D593&gt;0),B593="ZEV",AND(B593="nzev",D593&lt;=2035)),E593&lt;&gt;BL),VLOOKUP(E593,Selection!$C$2:$D$11,2,FALSE),0)</f>
        <v>0</v>
      </c>
      <c r="K593" s="18">
        <f t="shared" si="81"/>
        <v>0</v>
      </c>
      <c r="L593" s="34">
        <f t="shared" si="86"/>
        <v>0</v>
      </c>
      <c r="M593" s="17">
        <f t="shared" si="82"/>
        <v>0</v>
      </c>
      <c r="N593" s="33">
        <f t="shared" si="83"/>
        <v>0</v>
      </c>
      <c r="O593" s="17">
        <f t="shared" si="84"/>
        <v>0</v>
      </c>
      <c r="AE593" s="18"/>
      <c r="AG593"/>
    </row>
    <row r="594" spans="2:33" x14ac:dyDescent="0.2">
      <c r="B594" s="15"/>
      <c r="D594" s="60"/>
      <c r="E594" s="61"/>
      <c r="F594" s="60">
        <f t="shared" si="79"/>
        <v>0</v>
      </c>
      <c r="G594" s="62">
        <f t="shared" si="80"/>
        <v>0</v>
      </c>
      <c r="H594" s="62">
        <f t="shared" si="85"/>
        <v>0</v>
      </c>
      <c r="I594" s="62">
        <f>IF(AND(OR(AND(OR(B594="ICE",AND(B594="nzev",D594&gt;2035)),D594&gt;0),B594="ZEV",AND(B594="nzev",D594&lt;=2035)),E594&lt;&gt;BL),VLOOKUP(E594,Selection!$C$2:$D$11,2,FALSE),0)</f>
        <v>0</v>
      </c>
      <c r="K594" s="18">
        <f t="shared" si="81"/>
        <v>0</v>
      </c>
      <c r="L594" s="34">
        <f t="shared" si="86"/>
        <v>0</v>
      </c>
      <c r="M594" s="17">
        <f t="shared" si="82"/>
        <v>0</v>
      </c>
      <c r="N594" s="33">
        <f t="shared" si="83"/>
        <v>0</v>
      </c>
      <c r="O594" s="17">
        <f t="shared" si="84"/>
        <v>0</v>
      </c>
      <c r="AF594"/>
      <c r="AG594"/>
    </row>
    <row r="595" spans="2:33" x14ac:dyDescent="0.2">
      <c r="B595" s="15"/>
      <c r="D595" s="60"/>
      <c r="E595" s="61"/>
      <c r="F595" s="60">
        <f t="shared" si="79"/>
        <v>0</v>
      </c>
      <c r="G595" s="62">
        <f t="shared" si="80"/>
        <v>0</v>
      </c>
      <c r="H595" s="62">
        <f t="shared" si="85"/>
        <v>0</v>
      </c>
      <c r="I595" s="62">
        <f>IF(AND(OR(AND(OR(B595="ICE",AND(B595="nzev",D595&gt;2035)),D595&gt;0),B595="ZEV",AND(B595="nzev",D595&lt;=2035)),E595&lt;&gt;BL),VLOOKUP(E595,Selection!$C$2:$D$11,2,FALSE),0)</f>
        <v>0</v>
      </c>
      <c r="K595" s="18">
        <f t="shared" si="81"/>
        <v>0</v>
      </c>
      <c r="L595" s="34">
        <f t="shared" si="86"/>
        <v>0</v>
      </c>
      <c r="M595" s="17">
        <f t="shared" si="82"/>
        <v>0</v>
      </c>
      <c r="N595" s="33">
        <f t="shared" si="83"/>
        <v>0</v>
      </c>
      <c r="O595" s="17">
        <f t="shared" si="84"/>
        <v>0</v>
      </c>
      <c r="AE595" s="18"/>
      <c r="AG595"/>
    </row>
    <row r="596" spans="2:33" x14ac:dyDescent="0.2">
      <c r="B596" s="15"/>
      <c r="D596" s="60"/>
      <c r="E596" s="61"/>
      <c r="F596" s="60">
        <f t="shared" si="79"/>
        <v>0</v>
      </c>
      <c r="G596" s="62">
        <f t="shared" si="80"/>
        <v>0</v>
      </c>
      <c r="H596" s="62">
        <f t="shared" si="85"/>
        <v>0</v>
      </c>
      <c r="I596" s="62">
        <f>IF(AND(OR(AND(OR(B596="ICE",AND(B596="nzev",D596&gt;2035)),D596&gt;0),B596="ZEV",AND(B596="nzev",D596&lt;=2035)),E596&lt;&gt;BL),VLOOKUP(E596,Selection!$C$2:$D$11,2,FALSE),0)</f>
        <v>0</v>
      </c>
      <c r="K596" s="18">
        <f t="shared" si="81"/>
        <v>0</v>
      </c>
      <c r="L596" s="34">
        <f t="shared" si="86"/>
        <v>0</v>
      </c>
      <c r="M596" s="17">
        <f t="shared" si="82"/>
        <v>0</v>
      </c>
      <c r="N596" s="33">
        <f t="shared" si="83"/>
        <v>0</v>
      </c>
      <c r="O596" s="17">
        <f t="shared" si="84"/>
        <v>0</v>
      </c>
      <c r="AF596"/>
      <c r="AG596"/>
    </row>
    <row r="597" spans="2:33" x14ac:dyDescent="0.2">
      <c r="B597" s="15"/>
      <c r="D597" s="60"/>
      <c r="E597" s="61"/>
      <c r="F597" s="60">
        <f t="shared" si="79"/>
        <v>0</v>
      </c>
      <c r="G597" s="62">
        <f t="shared" si="80"/>
        <v>0</v>
      </c>
      <c r="H597" s="62">
        <f t="shared" si="85"/>
        <v>0</v>
      </c>
      <c r="I597" s="62">
        <f>IF(AND(OR(AND(OR(B597="ICE",AND(B597="nzev",D597&gt;2035)),D597&gt;0),B597="ZEV",AND(B597="nzev",D597&lt;=2035)),E597&lt;&gt;BL),VLOOKUP(E597,Selection!$C$2:$D$11,2,FALSE),0)</f>
        <v>0</v>
      </c>
      <c r="K597" s="18">
        <f t="shared" si="81"/>
        <v>0</v>
      </c>
      <c r="L597" s="34">
        <f t="shared" si="86"/>
        <v>0</v>
      </c>
      <c r="M597" s="17">
        <f t="shared" si="82"/>
        <v>0</v>
      </c>
      <c r="N597" s="33">
        <f t="shared" si="83"/>
        <v>0</v>
      </c>
      <c r="O597" s="17">
        <f t="shared" si="84"/>
        <v>0</v>
      </c>
      <c r="AF597"/>
      <c r="AG597"/>
    </row>
    <row r="598" spans="2:33" x14ac:dyDescent="0.2">
      <c r="B598" s="15"/>
      <c r="D598" s="60"/>
      <c r="E598" s="61"/>
      <c r="F598" s="60">
        <f t="shared" si="79"/>
        <v>0</v>
      </c>
      <c r="G598" s="62">
        <f t="shared" si="80"/>
        <v>0</v>
      </c>
      <c r="H598" s="62">
        <f t="shared" si="85"/>
        <v>0</v>
      </c>
      <c r="I598" s="62">
        <f>IF(AND(OR(AND(OR(B598="ICE",AND(B598="nzev",D598&gt;2035)),D598&gt;0),B598="ZEV",AND(B598="nzev",D598&lt;=2035)),E598&lt;&gt;BL),VLOOKUP(E598,Selection!$C$2:$D$11,2,FALSE),0)</f>
        <v>0</v>
      </c>
      <c r="K598" s="18">
        <f t="shared" si="81"/>
        <v>0</v>
      </c>
      <c r="L598" s="34">
        <f t="shared" si="86"/>
        <v>0</v>
      </c>
      <c r="M598" s="17">
        <f t="shared" si="82"/>
        <v>0</v>
      </c>
      <c r="N598" s="33">
        <f t="shared" si="83"/>
        <v>0</v>
      </c>
      <c r="O598" s="17">
        <f t="shared" si="84"/>
        <v>0</v>
      </c>
      <c r="AE598" s="18"/>
      <c r="AG598"/>
    </row>
    <row r="599" spans="2:33" x14ac:dyDescent="0.2">
      <c r="B599" s="15"/>
      <c r="D599" s="60"/>
      <c r="E599" s="61"/>
      <c r="F599" s="60">
        <f t="shared" si="79"/>
        <v>0</v>
      </c>
      <c r="G599" s="62">
        <f t="shared" si="80"/>
        <v>0</v>
      </c>
      <c r="H599" s="62">
        <f t="shared" si="85"/>
        <v>0</v>
      </c>
      <c r="I599" s="62">
        <f>IF(AND(OR(AND(OR(B599="ICE",AND(B599="nzev",D599&gt;2035)),D599&gt;0),B599="ZEV",AND(B599="nzev",D599&lt;=2035)),E599&lt;&gt;BL),VLOOKUP(E599,Selection!$C$2:$D$11,2,FALSE),0)</f>
        <v>0</v>
      </c>
      <c r="K599" s="18">
        <f t="shared" si="81"/>
        <v>0</v>
      </c>
      <c r="L599" s="34">
        <f t="shared" si="86"/>
        <v>0</v>
      </c>
      <c r="M599" s="17">
        <f t="shared" si="82"/>
        <v>0</v>
      </c>
      <c r="N599" s="33">
        <f t="shared" si="83"/>
        <v>0</v>
      </c>
      <c r="O599" s="17">
        <f t="shared" si="84"/>
        <v>0</v>
      </c>
      <c r="AF599"/>
      <c r="AG599"/>
    </row>
    <row r="600" spans="2:33" x14ac:dyDescent="0.2">
      <c r="B600" s="15"/>
      <c r="D600" s="60"/>
      <c r="E600" s="61"/>
      <c r="F600" s="60">
        <f t="shared" si="79"/>
        <v>0</v>
      </c>
      <c r="G600" s="62">
        <f t="shared" si="80"/>
        <v>0</v>
      </c>
      <c r="H600" s="62">
        <f t="shared" si="85"/>
        <v>0</v>
      </c>
      <c r="I600" s="62">
        <f>IF(AND(OR(AND(OR(B600="ICE",AND(B600="nzev",D600&gt;2035)),D600&gt;0),B600="ZEV",AND(B600="nzev",D600&lt;=2035)),E600&lt;&gt;BL),VLOOKUP(E600,Selection!$C$2:$D$11,2,FALSE),0)</f>
        <v>0</v>
      </c>
      <c r="K600" s="18">
        <f t="shared" si="81"/>
        <v>0</v>
      </c>
      <c r="L600" s="34">
        <f t="shared" si="86"/>
        <v>0</v>
      </c>
      <c r="M600" s="17">
        <f t="shared" si="82"/>
        <v>0</v>
      </c>
      <c r="N600" s="33">
        <f t="shared" si="83"/>
        <v>0</v>
      </c>
      <c r="O600" s="17">
        <f t="shared" si="84"/>
        <v>0</v>
      </c>
      <c r="AE600" s="18"/>
      <c r="AG600"/>
    </row>
    <row r="601" spans="2:33" x14ac:dyDescent="0.2">
      <c r="B601" s="15"/>
      <c r="D601" s="60"/>
      <c r="E601" s="61"/>
      <c r="F601" s="60">
        <f t="shared" si="79"/>
        <v>0</v>
      </c>
      <c r="G601" s="62">
        <f t="shared" si="80"/>
        <v>0</v>
      </c>
      <c r="H601" s="62">
        <f t="shared" si="85"/>
        <v>0</v>
      </c>
      <c r="I601" s="62">
        <f>IF(AND(OR(AND(OR(B601="ICE",AND(B601="nzev",D601&gt;2035)),D601&gt;0),B601="ZEV",AND(B601="nzev",D601&lt;=2035)),E601&lt;&gt;BL),VLOOKUP(E601,Selection!$C$2:$D$11,2,FALSE),0)</f>
        <v>0</v>
      </c>
      <c r="K601" s="18">
        <f t="shared" si="81"/>
        <v>0</v>
      </c>
      <c r="L601" s="34">
        <f t="shared" si="86"/>
        <v>0</v>
      </c>
      <c r="M601" s="17">
        <f t="shared" si="82"/>
        <v>0</v>
      </c>
      <c r="N601" s="33">
        <f t="shared" si="83"/>
        <v>0</v>
      </c>
      <c r="O601" s="17">
        <f t="shared" si="84"/>
        <v>0</v>
      </c>
      <c r="AF601"/>
      <c r="AG601"/>
    </row>
    <row r="602" spans="2:33" x14ac:dyDescent="0.2">
      <c r="B602" s="15"/>
      <c r="D602" s="60"/>
      <c r="E602" s="61"/>
      <c r="F602" s="60">
        <f t="shared" si="79"/>
        <v>0</v>
      </c>
      <c r="G602" s="62">
        <f t="shared" si="80"/>
        <v>0</v>
      </c>
      <c r="H602" s="62">
        <f t="shared" si="85"/>
        <v>0</v>
      </c>
      <c r="I602" s="62">
        <f>IF(AND(OR(AND(OR(B602="ICE",AND(B602="nzev",D602&gt;2035)),D602&gt;0),B602="ZEV",AND(B602="nzev",D602&lt;=2035)),E602&lt;&gt;BL),VLOOKUP(E602,Selection!$C$2:$D$11,2,FALSE),0)</f>
        <v>0</v>
      </c>
      <c r="K602" s="18">
        <f t="shared" si="81"/>
        <v>0</v>
      </c>
      <c r="L602" s="34">
        <f t="shared" si="86"/>
        <v>0</v>
      </c>
      <c r="M602" s="17">
        <f t="shared" si="82"/>
        <v>0</v>
      </c>
      <c r="N602" s="33">
        <f t="shared" si="83"/>
        <v>0</v>
      </c>
      <c r="O602" s="17">
        <f t="shared" si="84"/>
        <v>0</v>
      </c>
      <c r="AE602" s="18"/>
      <c r="AG602"/>
    </row>
    <row r="603" spans="2:33" x14ac:dyDescent="0.2">
      <c r="B603" s="15"/>
      <c r="D603" s="60"/>
      <c r="E603" s="61"/>
      <c r="F603" s="60">
        <f t="shared" si="79"/>
        <v>0</v>
      </c>
      <c r="G603" s="62">
        <f t="shared" si="80"/>
        <v>0</v>
      </c>
      <c r="H603" s="62">
        <f t="shared" si="85"/>
        <v>0</v>
      </c>
      <c r="I603" s="62">
        <f>IF(AND(OR(AND(OR(B603="ICE",AND(B603="nzev",D603&gt;2035)),D603&gt;0),B603="ZEV",AND(B603="nzev",D603&lt;=2035)),E603&lt;&gt;BL),VLOOKUP(E603,Selection!$C$2:$D$11,2,FALSE),0)</f>
        <v>0</v>
      </c>
      <c r="K603" s="18">
        <f t="shared" si="81"/>
        <v>0</v>
      </c>
      <c r="L603" s="34">
        <f t="shared" si="86"/>
        <v>0</v>
      </c>
      <c r="M603" s="17">
        <f t="shared" si="82"/>
        <v>0</v>
      </c>
      <c r="N603" s="33">
        <f t="shared" si="83"/>
        <v>0</v>
      </c>
      <c r="O603" s="17">
        <f t="shared" si="84"/>
        <v>0</v>
      </c>
      <c r="AF603"/>
      <c r="AG603"/>
    </row>
    <row r="604" spans="2:33" x14ac:dyDescent="0.2">
      <c r="B604" s="15"/>
      <c r="D604" s="60"/>
      <c r="E604" s="61"/>
      <c r="F604" s="60">
        <f t="shared" si="79"/>
        <v>0</v>
      </c>
      <c r="G604" s="62">
        <f t="shared" si="80"/>
        <v>0</v>
      </c>
      <c r="H604" s="62">
        <f t="shared" si="85"/>
        <v>0</v>
      </c>
      <c r="I604" s="62">
        <f>IF(AND(OR(AND(OR(B604="ICE",AND(B604="nzev",D604&gt;2035)),D604&gt;0),B604="ZEV",AND(B604="nzev",D604&lt;=2035)),E604&lt;&gt;BL),VLOOKUP(E604,Selection!$C$2:$D$11,2,FALSE),0)</f>
        <v>0</v>
      </c>
      <c r="K604" s="18">
        <f t="shared" si="81"/>
        <v>0</v>
      </c>
      <c r="L604" s="34">
        <f t="shared" si="86"/>
        <v>0</v>
      </c>
      <c r="M604" s="17">
        <f t="shared" si="82"/>
        <v>0</v>
      </c>
      <c r="N604" s="33">
        <f t="shared" si="83"/>
        <v>0</v>
      </c>
      <c r="O604" s="17">
        <f t="shared" si="84"/>
        <v>0</v>
      </c>
      <c r="AF604"/>
      <c r="AG604"/>
    </row>
    <row r="605" spans="2:33" x14ac:dyDescent="0.2">
      <c r="B605" s="15"/>
      <c r="D605" s="60"/>
      <c r="E605" s="61"/>
      <c r="F605" s="60">
        <f t="shared" si="79"/>
        <v>0</v>
      </c>
      <c r="G605" s="62">
        <f t="shared" si="80"/>
        <v>0</v>
      </c>
      <c r="H605" s="62">
        <f t="shared" si="85"/>
        <v>0</v>
      </c>
      <c r="I605" s="62">
        <f>IF(AND(OR(AND(OR(B605="ICE",AND(B605="nzev",D605&gt;2035)),D605&gt;0),B605="ZEV",AND(B605="nzev",D605&lt;=2035)),E605&lt;&gt;BL),VLOOKUP(E605,Selection!$C$2:$D$11,2,FALSE),0)</f>
        <v>0</v>
      </c>
      <c r="K605" s="18">
        <f t="shared" si="81"/>
        <v>0</v>
      </c>
      <c r="L605" s="34">
        <f t="shared" si="86"/>
        <v>0</v>
      </c>
      <c r="M605" s="17">
        <f t="shared" si="82"/>
        <v>0</v>
      </c>
      <c r="N605" s="33">
        <f t="shared" si="83"/>
        <v>0</v>
      </c>
      <c r="O605" s="17">
        <f t="shared" si="84"/>
        <v>0</v>
      </c>
      <c r="AF605"/>
      <c r="AG605"/>
    </row>
    <row r="606" spans="2:33" x14ac:dyDescent="0.2">
      <c r="B606" s="15"/>
      <c r="D606" s="60"/>
      <c r="E606" s="61"/>
      <c r="F606" s="60">
        <f t="shared" si="79"/>
        <v>0</v>
      </c>
      <c r="G606" s="62">
        <f t="shared" si="80"/>
        <v>0</v>
      </c>
      <c r="H606" s="62">
        <f t="shared" si="85"/>
        <v>0</v>
      </c>
      <c r="I606" s="62">
        <f>IF(AND(OR(AND(OR(B606="ICE",AND(B606="nzev",D606&gt;2035)),D606&gt;0),B606="ZEV",AND(B606="nzev",D606&lt;=2035)),E606&lt;&gt;BL),VLOOKUP(E606,Selection!$C$2:$D$11,2,FALSE),0)</f>
        <v>0</v>
      </c>
      <c r="K606" s="18">
        <f t="shared" si="81"/>
        <v>0</v>
      </c>
      <c r="L606" s="34">
        <f t="shared" si="86"/>
        <v>0</v>
      </c>
      <c r="M606" s="17">
        <f t="shared" si="82"/>
        <v>0</v>
      </c>
      <c r="N606" s="33">
        <f t="shared" si="83"/>
        <v>0</v>
      </c>
      <c r="O606" s="17">
        <f t="shared" si="84"/>
        <v>0</v>
      </c>
      <c r="AF606"/>
      <c r="AG606"/>
    </row>
    <row r="607" spans="2:33" x14ac:dyDescent="0.2">
      <c r="B607" s="15"/>
      <c r="D607" s="60"/>
      <c r="E607" s="61"/>
      <c r="F607" s="60">
        <f t="shared" si="79"/>
        <v>0</v>
      </c>
      <c r="G607" s="62">
        <f t="shared" si="80"/>
        <v>0</v>
      </c>
      <c r="H607" s="62">
        <f t="shared" si="85"/>
        <v>0</v>
      </c>
      <c r="I607" s="62">
        <f>IF(AND(OR(AND(OR(B607="ICE",AND(B607="nzev",D607&gt;2035)),D607&gt;0),B607="ZEV",AND(B607="nzev",D607&lt;=2035)),E607&lt;&gt;BL),VLOOKUP(E607,Selection!$C$2:$D$11,2,FALSE),0)</f>
        <v>0</v>
      </c>
      <c r="K607" s="18">
        <f t="shared" si="81"/>
        <v>0</v>
      </c>
      <c r="L607" s="34">
        <f t="shared" si="86"/>
        <v>0</v>
      </c>
      <c r="M607" s="17">
        <f t="shared" si="82"/>
        <v>0</v>
      </c>
      <c r="N607" s="33">
        <f t="shared" si="83"/>
        <v>0</v>
      </c>
      <c r="O607" s="17">
        <f t="shared" si="84"/>
        <v>0</v>
      </c>
      <c r="AF607"/>
      <c r="AG607"/>
    </row>
    <row r="608" spans="2:33" x14ac:dyDescent="0.2">
      <c r="B608" s="15"/>
      <c r="D608" s="60"/>
      <c r="E608" s="61"/>
      <c r="F608" s="60">
        <f t="shared" si="79"/>
        <v>0</v>
      </c>
      <c r="G608" s="62">
        <f t="shared" si="80"/>
        <v>0</v>
      </c>
      <c r="H608" s="62">
        <f t="shared" si="85"/>
        <v>0</v>
      </c>
      <c r="I608" s="62">
        <f>IF(AND(OR(AND(OR(B608="ICE",AND(B608="nzev",D608&gt;2035)),D608&gt;0),B608="ZEV",AND(B608="nzev",D608&lt;=2035)),E608&lt;&gt;BL),VLOOKUP(E608,Selection!$C$2:$D$11,2,FALSE),0)</f>
        <v>0</v>
      </c>
      <c r="K608" s="18">
        <f t="shared" si="81"/>
        <v>0</v>
      </c>
      <c r="L608" s="34">
        <f t="shared" si="86"/>
        <v>0</v>
      </c>
      <c r="M608" s="17">
        <f t="shared" si="82"/>
        <v>0</v>
      </c>
      <c r="N608" s="33">
        <f t="shared" si="83"/>
        <v>0</v>
      </c>
      <c r="O608" s="17">
        <f t="shared" si="84"/>
        <v>0</v>
      </c>
      <c r="AF608"/>
      <c r="AG608"/>
    </row>
    <row r="609" spans="2:33" x14ac:dyDescent="0.2">
      <c r="B609" s="15"/>
      <c r="D609" s="60"/>
      <c r="E609" s="61"/>
      <c r="F609" s="60">
        <f t="shared" si="79"/>
        <v>0</v>
      </c>
      <c r="G609" s="62">
        <f t="shared" si="80"/>
        <v>0</v>
      </c>
      <c r="H609" s="62">
        <f t="shared" si="85"/>
        <v>0</v>
      </c>
      <c r="I609" s="62">
        <f>IF(AND(OR(AND(OR(B609="ICE",AND(B609="nzev",D609&gt;2035)),D609&gt;0),B609="ZEV",AND(B609="nzev",D609&lt;=2035)),E609&lt;&gt;BL),VLOOKUP(E609,Selection!$C$2:$D$11,2,FALSE),0)</f>
        <v>0</v>
      </c>
      <c r="K609" s="18">
        <f t="shared" si="81"/>
        <v>0</v>
      </c>
      <c r="L609" s="34">
        <f t="shared" si="86"/>
        <v>0</v>
      </c>
      <c r="M609" s="17">
        <f t="shared" si="82"/>
        <v>0</v>
      </c>
      <c r="N609" s="33">
        <f t="shared" si="83"/>
        <v>0</v>
      </c>
      <c r="O609" s="17">
        <f t="shared" si="84"/>
        <v>0</v>
      </c>
      <c r="AF609"/>
      <c r="AG609"/>
    </row>
    <row r="610" spans="2:33" x14ac:dyDescent="0.2">
      <c r="B610" s="15"/>
      <c r="D610" s="60"/>
      <c r="E610" s="61"/>
      <c r="F610" s="60">
        <f t="shared" si="79"/>
        <v>0</v>
      </c>
      <c r="G610" s="62">
        <f t="shared" si="80"/>
        <v>0</v>
      </c>
      <c r="H610" s="62">
        <f t="shared" si="85"/>
        <v>0</v>
      </c>
      <c r="I610" s="62">
        <f>IF(AND(OR(AND(OR(B610="ICE",AND(B610="nzev",D610&gt;2035)),D610&gt;0),B610="ZEV",AND(B610="nzev",D610&lt;=2035)),E610&lt;&gt;BL),VLOOKUP(E610,Selection!$C$2:$D$11,2,FALSE),0)</f>
        <v>0</v>
      </c>
      <c r="K610" s="18">
        <f t="shared" si="81"/>
        <v>0</v>
      </c>
      <c r="L610" s="34">
        <f t="shared" si="86"/>
        <v>0</v>
      </c>
      <c r="M610" s="17">
        <f t="shared" si="82"/>
        <v>0</v>
      </c>
      <c r="N610" s="33">
        <f t="shared" si="83"/>
        <v>0</v>
      </c>
      <c r="O610" s="17">
        <f t="shared" si="84"/>
        <v>0</v>
      </c>
      <c r="AF610"/>
      <c r="AG610"/>
    </row>
    <row r="611" spans="2:33" x14ac:dyDescent="0.2">
      <c r="B611" s="15"/>
      <c r="D611" s="60"/>
      <c r="E611" s="61"/>
      <c r="F611" s="60">
        <f t="shared" si="79"/>
        <v>0</v>
      </c>
      <c r="G611" s="62">
        <f t="shared" si="80"/>
        <v>0</v>
      </c>
      <c r="H611" s="62">
        <f t="shared" si="85"/>
        <v>0</v>
      </c>
      <c r="I611" s="62">
        <f>IF(AND(OR(AND(OR(B611="ICE",AND(B611="nzev",D611&gt;2035)),D611&gt;0),B611="ZEV",AND(B611="nzev",D611&lt;=2035)),E611&lt;&gt;BL),VLOOKUP(E611,Selection!$C$2:$D$11,2,FALSE),0)</f>
        <v>0</v>
      </c>
      <c r="K611" s="18">
        <f t="shared" si="81"/>
        <v>0</v>
      </c>
      <c r="L611" s="34">
        <f t="shared" si="86"/>
        <v>0</v>
      </c>
      <c r="M611" s="17">
        <f t="shared" si="82"/>
        <v>0</v>
      </c>
      <c r="N611" s="33">
        <f t="shared" si="83"/>
        <v>0</v>
      </c>
      <c r="O611" s="17">
        <f t="shared" si="84"/>
        <v>0</v>
      </c>
      <c r="AF611"/>
      <c r="AG611"/>
    </row>
    <row r="612" spans="2:33" x14ac:dyDescent="0.2">
      <c r="B612" s="15"/>
      <c r="D612" s="60"/>
      <c r="E612" s="61"/>
      <c r="F612" s="60">
        <f t="shared" si="79"/>
        <v>0</v>
      </c>
      <c r="G612" s="62">
        <f t="shared" si="80"/>
        <v>0</v>
      </c>
      <c r="H612" s="62">
        <f t="shared" si="85"/>
        <v>0</v>
      </c>
      <c r="I612" s="62">
        <f>IF(AND(OR(AND(OR(B612="ICE",AND(B612="nzev",D612&gt;2035)),D612&gt;0),B612="ZEV",AND(B612="nzev",D612&lt;=2035)),E612&lt;&gt;BL),VLOOKUP(E612,Selection!$C$2:$D$11,2,FALSE),0)</f>
        <v>0</v>
      </c>
      <c r="K612" s="18">
        <f t="shared" si="81"/>
        <v>0</v>
      </c>
      <c r="L612" s="34">
        <f t="shared" si="86"/>
        <v>0</v>
      </c>
      <c r="M612" s="17">
        <f t="shared" si="82"/>
        <v>0</v>
      </c>
      <c r="N612" s="33">
        <f t="shared" si="83"/>
        <v>0</v>
      </c>
      <c r="O612" s="17">
        <f t="shared" si="84"/>
        <v>0</v>
      </c>
      <c r="AF612"/>
      <c r="AG612"/>
    </row>
    <row r="613" spans="2:33" x14ac:dyDescent="0.2">
      <c r="B613" s="15"/>
      <c r="D613" s="60"/>
      <c r="E613" s="61"/>
      <c r="F613" s="60">
        <f t="shared" si="79"/>
        <v>0</v>
      </c>
      <c r="G613" s="62">
        <f t="shared" si="80"/>
        <v>0</v>
      </c>
      <c r="H613" s="62">
        <f t="shared" si="85"/>
        <v>0</v>
      </c>
      <c r="I613" s="62">
        <f>IF(AND(OR(AND(OR(B613="ICE",AND(B613="nzev",D613&gt;2035)),D613&gt;0),B613="ZEV",AND(B613="nzev",D613&lt;=2035)),E613&lt;&gt;BL),VLOOKUP(E613,Selection!$C$2:$D$11,2,FALSE),0)</f>
        <v>0</v>
      </c>
      <c r="K613" s="18">
        <f t="shared" si="81"/>
        <v>0</v>
      </c>
      <c r="L613" s="34">
        <f t="shared" si="86"/>
        <v>0</v>
      </c>
      <c r="M613" s="17">
        <f t="shared" si="82"/>
        <v>0</v>
      </c>
      <c r="N613" s="33">
        <f t="shared" si="83"/>
        <v>0</v>
      </c>
      <c r="O613" s="17">
        <f t="shared" si="84"/>
        <v>0</v>
      </c>
      <c r="AF613"/>
      <c r="AG613"/>
    </row>
    <row r="614" spans="2:33" x14ac:dyDescent="0.2">
      <c r="B614" s="15"/>
      <c r="D614" s="60"/>
      <c r="E614" s="61"/>
      <c r="F614" s="60">
        <f t="shared" si="79"/>
        <v>0</v>
      </c>
      <c r="G614" s="62">
        <f t="shared" si="80"/>
        <v>0</v>
      </c>
      <c r="H614" s="62">
        <f t="shared" si="85"/>
        <v>0</v>
      </c>
      <c r="I614" s="62">
        <f>IF(AND(OR(AND(OR(B614="ICE",AND(B614="nzev",D614&gt;2035)),D614&gt;0),B614="ZEV",AND(B614="nzev",D614&lt;=2035)),E614&lt;&gt;BL),VLOOKUP(E614,Selection!$C$2:$D$11,2,FALSE),0)</f>
        <v>0</v>
      </c>
      <c r="K614" s="18">
        <f t="shared" si="81"/>
        <v>0</v>
      </c>
      <c r="L614" s="34">
        <f t="shared" si="86"/>
        <v>0</v>
      </c>
      <c r="M614" s="17">
        <f t="shared" si="82"/>
        <v>0</v>
      </c>
      <c r="N614" s="33">
        <f t="shared" si="83"/>
        <v>0</v>
      </c>
      <c r="O614" s="17">
        <f t="shared" si="84"/>
        <v>0</v>
      </c>
      <c r="AF614"/>
      <c r="AG614"/>
    </row>
    <row r="615" spans="2:33" x14ac:dyDescent="0.2">
      <c r="B615" s="15"/>
      <c r="D615" s="60"/>
      <c r="E615" s="61"/>
      <c r="F615" s="60">
        <f t="shared" si="79"/>
        <v>0</v>
      </c>
      <c r="G615" s="62">
        <f t="shared" si="80"/>
        <v>0</v>
      </c>
      <c r="H615" s="62">
        <f t="shared" si="85"/>
        <v>0</v>
      </c>
      <c r="I615" s="62">
        <f>IF(AND(OR(AND(OR(B615="ICE",AND(B615="nzev",D615&gt;2035)),D615&gt;0),B615="ZEV",AND(B615="nzev",D615&lt;=2035)),E615&lt;&gt;BL),VLOOKUP(E615,Selection!$C$2:$D$11,2,FALSE),0)</f>
        <v>0</v>
      </c>
      <c r="K615" s="18">
        <f t="shared" si="81"/>
        <v>0</v>
      </c>
      <c r="L615" s="34">
        <f t="shared" si="86"/>
        <v>0</v>
      </c>
      <c r="M615" s="17">
        <f t="shared" si="82"/>
        <v>0</v>
      </c>
      <c r="N615" s="33">
        <f t="shared" si="83"/>
        <v>0</v>
      </c>
      <c r="O615" s="17">
        <f t="shared" si="84"/>
        <v>0</v>
      </c>
      <c r="AF615"/>
      <c r="AG615"/>
    </row>
    <row r="616" spans="2:33" x14ac:dyDescent="0.2">
      <c r="B616" s="15"/>
      <c r="D616" s="60"/>
      <c r="E616" s="61"/>
      <c r="F616" s="60">
        <f t="shared" si="79"/>
        <v>0</v>
      </c>
      <c r="G616" s="62">
        <f t="shared" si="80"/>
        <v>0</v>
      </c>
      <c r="H616" s="62">
        <f t="shared" si="85"/>
        <v>0</v>
      </c>
      <c r="I616" s="62">
        <f>IF(AND(OR(AND(OR(B616="ICE",AND(B616="nzev",D616&gt;2035)),D616&gt;0),B616="ZEV",AND(B616="nzev",D616&lt;=2035)),E616&lt;&gt;BL),VLOOKUP(E616,Selection!$C$2:$D$11,2,FALSE),0)</f>
        <v>0</v>
      </c>
      <c r="K616" s="18">
        <f t="shared" si="81"/>
        <v>0</v>
      </c>
      <c r="L616" s="34">
        <f t="shared" si="86"/>
        <v>0</v>
      </c>
      <c r="M616" s="17">
        <f t="shared" si="82"/>
        <v>0</v>
      </c>
      <c r="N616" s="33">
        <f t="shared" si="83"/>
        <v>0</v>
      </c>
      <c r="O616" s="17">
        <f t="shared" si="84"/>
        <v>0</v>
      </c>
      <c r="AF616"/>
      <c r="AG616"/>
    </row>
    <row r="617" spans="2:33" x14ac:dyDescent="0.2">
      <c r="B617" s="15"/>
      <c r="D617" s="60"/>
      <c r="E617" s="61"/>
      <c r="F617" s="60">
        <f t="shared" si="79"/>
        <v>0</v>
      </c>
      <c r="G617" s="62">
        <f t="shared" si="80"/>
        <v>0</v>
      </c>
      <c r="H617" s="62">
        <f t="shared" si="85"/>
        <v>0</v>
      </c>
      <c r="I617" s="62">
        <f>IF(AND(OR(AND(OR(B617="ICE",AND(B617="nzev",D617&gt;2035)),D617&gt;0),B617="ZEV",AND(B617="nzev",D617&lt;=2035)),E617&lt;&gt;BL),VLOOKUP(E617,Selection!$C$2:$D$11,2,FALSE),0)</f>
        <v>0</v>
      </c>
      <c r="K617" s="18">
        <f t="shared" si="81"/>
        <v>0</v>
      </c>
      <c r="L617" s="34">
        <f t="shared" si="86"/>
        <v>0</v>
      </c>
      <c r="M617" s="17">
        <f t="shared" si="82"/>
        <v>0</v>
      </c>
      <c r="N617" s="33">
        <f t="shared" si="83"/>
        <v>0</v>
      </c>
      <c r="O617" s="17">
        <f t="shared" si="84"/>
        <v>0</v>
      </c>
      <c r="AF617"/>
      <c r="AG617"/>
    </row>
    <row r="618" spans="2:33" x14ac:dyDescent="0.2">
      <c r="B618" s="15"/>
      <c r="D618" s="60"/>
      <c r="E618" s="61"/>
      <c r="F618" s="60">
        <f t="shared" si="79"/>
        <v>0</v>
      </c>
      <c r="G618" s="62">
        <f t="shared" si="80"/>
        <v>0</v>
      </c>
      <c r="H618" s="62">
        <f t="shared" si="85"/>
        <v>0</v>
      </c>
      <c r="I618" s="62">
        <f>IF(AND(OR(AND(OR(B618="ICE",AND(B618="nzev",D618&gt;2035)),D618&gt;0),B618="ZEV",AND(B618="nzev",D618&lt;=2035)),E618&lt;&gt;BL),VLOOKUP(E618,Selection!$C$2:$D$11,2,FALSE),0)</f>
        <v>0</v>
      </c>
      <c r="K618" s="18">
        <f t="shared" si="81"/>
        <v>0</v>
      </c>
      <c r="L618" s="34">
        <f t="shared" si="86"/>
        <v>0</v>
      </c>
      <c r="M618" s="17">
        <f t="shared" si="82"/>
        <v>0</v>
      </c>
      <c r="N618" s="33">
        <f t="shared" si="83"/>
        <v>0</v>
      </c>
      <c r="O618" s="17">
        <f t="shared" si="84"/>
        <v>0</v>
      </c>
      <c r="AF618"/>
      <c r="AG618"/>
    </row>
    <row r="619" spans="2:33" x14ac:dyDescent="0.2">
      <c r="B619" s="15"/>
      <c r="D619" s="60"/>
      <c r="E619" s="61"/>
      <c r="F619" s="60">
        <f t="shared" si="79"/>
        <v>0</v>
      </c>
      <c r="G619" s="62">
        <f t="shared" si="80"/>
        <v>0</v>
      </c>
      <c r="H619" s="62">
        <f t="shared" si="85"/>
        <v>0</v>
      </c>
      <c r="I619" s="62">
        <f>IF(AND(OR(AND(OR(B619="ICE",AND(B619="nzev",D619&gt;2035)),D619&gt;0),B619="ZEV",AND(B619="nzev",D619&lt;=2035)),E619&lt;&gt;BL),VLOOKUP(E619,Selection!$C$2:$D$11,2,FALSE),0)</f>
        <v>0</v>
      </c>
      <c r="K619" s="18">
        <f t="shared" si="81"/>
        <v>0</v>
      </c>
      <c r="L619" s="34">
        <f t="shared" si="86"/>
        <v>0</v>
      </c>
      <c r="M619" s="17">
        <f t="shared" si="82"/>
        <v>0</v>
      </c>
      <c r="N619" s="33">
        <f t="shared" si="83"/>
        <v>0</v>
      </c>
      <c r="O619" s="17">
        <f t="shared" si="84"/>
        <v>0</v>
      </c>
      <c r="AF619"/>
      <c r="AG619"/>
    </row>
    <row r="620" spans="2:33" x14ac:dyDescent="0.2">
      <c r="B620" s="15"/>
      <c r="D620" s="60"/>
      <c r="E620" s="61"/>
      <c r="F620" s="60">
        <f t="shared" si="79"/>
        <v>0</v>
      </c>
      <c r="G620" s="62">
        <f t="shared" si="80"/>
        <v>0</v>
      </c>
      <c r="H620" s="62">
        <f t="shared" si="85"/>
        <v>0</v>
      </c>
      <c r="I620" s="62">
        <f>IF(AND(OR(AND(OR(B620="ICE",AND(B620="nzev",D620&gt;2035)),D620&gt;0),B620="ZEV",AND(B620="nzev",D620&lt;=2035)),E620&lt;&gt;BL),VLOOKUP(E620,Selection!$C$2:$D$11,2,FALSE),0)</f>
        <v>0</v>
      </c>
      <c r="K620" s="18">
        <f t="shared" si="81"/>
        <v>0</v>
      </c>
      <c r="L620" s="34">
        <f t="shared" si="86"/>
        <v>0</v>
      </c>
      <c r="M620" s="17">
        <f t="shared" si="82"/>
        <v>0</v>
      </c>
      <c r="N620" s="33">
        <f t="shared" si="83"/>
        <v>0</v>
      </c>
      <c r="O620" s="17">
        <f t="shared" si="84"/>
        <v>0</v>
      </c>
      <c r="AF620"/>
      <c r="AG620"/>
    </row>
    <row r="621" spans="2:33" x14ac:dyDescent="0.2">
      <c r="B621" s="15"/>
      <c r="D621" s="60"/>
      <c r="E621" s="61"/>
      <c r="F621" s="60">
        <f t="shared" si="79"/>
        <v>0</v>
      </c>
      <c r="G621" s="62">
        <f t="shared" si="80"/>
        <v>0</v>
      </c>
      <c r="H621" s="62">
        <f t="shared" si="85"/>
        <v>0</v>
      </c>
      <c r="I621" s="62">
        <f>IF(AND(OR(AND(OR(B621="ICE",AND(B621="nzev",D621&gt;2035)),D621&gt;0),B621="ZEV",AND(B621="nzev",D621&lt;=2035)),E621&lt;&gt;BL),VLOOKUP(E621,Selection!$C$2:$D$11,2,FALSE),0)</f>
        <v>0</v>
      </c>
      <c r="K621" s="18">
        <f t="shared" si="81"/>
        <v>0</v>
      </c>
      <c r="L621" s="34">
        <f t="shared" si="86"/>
        <v>0</v>
      </c>
      <c r="M621" s="17">
        <f t="shared" si="82"/>
        <v>0</v>
      </c>
      <c r="N621" s="33">
        <f t="shared" si="83"/>
        <v>0</v>
      </c>
      <c r="O621" s="17">
        <f t="shared" si="84"/>
        <v>0</v>
      </c>
      <c r="AF621"/>
      <c r="AG621"/>
    </row>
    <row r="622" spans="2:33" x14ac:dyDescent="0.2">
      <c r="B622" s="15"/>
      <c r="D622" s="60"/>
      <c r="E622" s="61"/>
      <c r="F622" s="60">
        <f t="shared" si="79"/>
        <v>0</v>
      </c>
      <c r="G622" s="62">
        <f t="shared" si="80"/>
        <v>0</v>
      </c>
      <c r="H622" s="62">
        <f t="shared" si="85"/>
        <v>0</v>
      </c>
      <c r="I622" s="62">
        <f>IF(AND(OR(AND(OR(B622="ICE",AND(B622="nzev",D622&gt;2035)),D622&gt;0),B622="ZEV",AND(B622="nzev",D622&lt;=2035)),E622&lt;&gt;BL),VLOOKUP(E622,Selection!$C$2:$D$11,2,FALSE),0)</f>
        <v>0</v>
      </c>
      <c r="K622" s="18">
        <f t="shared" si="81"/>
        <v>0</v>
      </c>
      <c r="L622" s="34">
        <f t="shared" si="86"/>
        <v>0</v>
      </c>
      <c r="M622" s="17">
        <f t="shared" si="82"/>
        <v>0</v>
      </c>
      <c r="N622" s="33">
        <f t="shared" si="83"/>
        <v>0</v>
      </c>
      <c r="O622" s="17">
        <f t="shared" si="84"/>
        <v>0</v>
      </c>
      <c r="AF622"/>
      <c r="AG622"/>
    </row>
    <row r="623" spans="2:33" x14ac:dyDescent="0.2">
      <c r="B623" s="15"/>
      <c r="D623" s="60"/>
      <c r="E623" s="61"/>
      <c r="F623" s="60">
        <f t="shared" si="79"/>
        <v>0</v>
      </c>
      <c r="G623" s="62">
        <f t="shared" si="80"/>
        <v>0</v>
      </c>
      <c r="H623" s="62">
        <f t="shared" si="85"/>
        <v>0</v>
      </c>
      <c r="I623" s="62">
        <f>IF(AND(OR(AND(OR(B623="ICE",AND(B623="nzev",D623&gt;2035)),D623&gt;0),B623="ZEV",AND(B623="nzev",D623&lt;=2035)),E623&lt;&gt;BL),VLOOKUP(E623,Selection!$C$2:$D$11,2,FALSE),0)</f>
        <v>0</v>
      </c>
      <c r="K623" s="18">
        <f t="shared" si="81"/>
        <v>0</v>
      </c>
      <c r="L623" s="34">
        <f t="shared" si="86"/>
        <v>0</v>
      </c>
      <c r="M623" s="17">
        <f t="shared" si="82"/>
        <v>0</v>
      </c>
      <c r="N623" s="33">
        <f t="shared" si="83"/>
        <v>0</v>
      </c>
      <c r="O623" s="17">
        <f t="shared" si="84"/>
        <v>0</v>
      </c>
      <c r="AF623"/>
      <c r="AG623"/>
    </row>
    <row r="624" spans="2:33" x14ac:dyDescent="0.2">
      <c r="B624" s="15"/>
      <c r="D624" s="60"/>
      <c r="E624" s="61"/>
      <c r="F624" s="60">
        <f t="shared" si="79"/>
        <v>0</v>
      </c>
      <c r="G624" s="62">
        <f t="shared" si="80"/>
        <v>0</v>
      </c>
      <c r="H624" s="62">
        <f t="shared" si="85"/>
        <v>0</v>
      </c>
      <c r="I624" s="62">
        <f>IF(AND(OR(AND(OR(B624="ICE",AND(B624="nzev",D624&gt;2035)),D624&gt;0),B624="ZEV",AND(B624="nzev",D624&lt;=2035)),E624&lt;&gt;BL),VLOOKUP(E624,Selection!$C$2:$D$11,2,FALSE),0)</f>
        <v>0</v>
      </c>
      <c r="K624" s="18">
        <f t="shared" si="81"/>
        <v>0</v>
      </c>
      <c r="L624" s="34">
        <f t="shared" si="86"/>
        <v>0</v>
      </c>
      <c r="M624" s="17">
        <f t="shared" si="82"/>
        <v>0</v>
      </c>
      <c r="N624" s="33">
        <f t="shared" si="83"/>
        <v>0</v>
      </c>
      <c r="O624" s="17">
        <f t="shared" si="84"/>
        <v>0</v>
      </c>
      <c r="AF624"/>
      <c r="AG624"/>
    </row>
    <row r="625" spans="2:33" x14ac:dyDescent="0.2">
      <c r="B625" s="15"/>
      <c r="D625" s="60"/>
      <c r="E625" s="61"/>
      <c r="F625" s="60">
        <f t="shared" si="79"/>
        <v>0</v>
      </c>
      <c r="G625" s="62">
        <f t="shared" si="80"/>
        <v>0</v>
      </c>
      <c r="H625" s="62">
        <f t="shared" si="85"/>
        <v>0</v>
      </c>
      <c r="I625" s="62">
        <f>IF(AND(OR(AND(OR(B625="ICE",AND(B625="nzev",D625&gt;2035)),D625&gt;0),B625="ZEV",AND(B625="nzev",D625&lt;=2035)),E625&lt;&gt;BL),VLOOKUP(E625,Selection!$C$2:$D$11,2,FALSE),0)</f>
        <v>0</v>
      </c>
      <c r="K625" s="18">
        <f t="shared" si="81"/>
        <v>0</v>
      </c>
      <c r="L625" s="34">
        <f t="shared" si="86"/>
        <v>0</v>
      </c>
      <c r="M625" s="17">
        <f t="shared" si="82"/>
        <v>0</v>
      </c>
      <c r="N625" s="33">
        <f t="shared" si="83"/>
        <v>0</v>
      </c>
      <c r="O625" s="17">
        <f t="shared" si="84"/>
        <v>0</v>
      </c>
      <c r="AF625"/>
      <c r="AG625"/>
    </row>
    <row r="626" spans="2:33" x14ac:dyDescent="0.2">
      <c r="B626" s="15"/>
      <c r="D626" s="60"/>
      <c r="E626" s="61"/>
      <c r="F626" s="60">
        <f t="shared" si="79"/>
        <v>0</v>
      </c>
      <c r="G626" s="62">
        <f t="shared" si="80"/>
        <v>0</v>
      </c>
      <c r="H626" s="62">
        <f t="shared" si="85"/>
        <v>0</v>
      </c>
      <c r="I626" s="62">
        <f>IF(AND(OR(AND(OR(B626="ICE",AND(B626="nzev",D626&gt;2035)),D626&gt;0),B626="ZEV",AND(B626="nzev",D626&lt;=2035)),E626&lt;&gt;BL),VLOOKUP(E626,Selection!$C$2:$D$11,2,FALSE),0)</f>
        <v>0</v>
      </c>
      <c r="K626" s="18">
        <f t="shared" si="81"/>
        <v>0</v>
      </c>
      <c r="L626" s="34">
        <f t="shared" si="86"/>
        <v>0</v>
      </c>
      <c r="M626" s="17">
        <f t="shared" si="82"/>
        <v>0</v>
      </c>
      <c r="N626" s="33">
        <f t="shared" si="83"/>
        <v>0</v>
      </c>
      <c r="O626" s="17">
        <f t="shared" si="84"/>
        <v>0</v>
      </c>
      <c r="AF626"/>
      <c r="AG626"/>
    </row>
    <row r="627" spans="2:33" x14ac:dyDescent="0.2">
      <c r="B627" s="15"/>
      <c r="D627" s="60"/>
      <c r="E627" s="61"/>
      <c r="F627" s="60">
        <f t="shared" si="79"/>
        <v>0</v>
      </c>
      <c r="G627" s="62">
        <f t="shared" si="80"/>
        <v>0</v>
      </c>
      <c r="H627" s="62">
        <f t="shared" si="85"/>
        <v>0</v>
      </c>
      <c r="I627" s="62">
        <f>IF(AND(OR(AND(OR(B627="ICE",AND(B627="nzev",D627&gt;2035)),D627&gt;0),B627="ZEV",AND(B627="nzev",D627&lt;=2035)),E627&lt;&gt;BL),VLOOKUP(E627,Selection!$C$2:$D$11,2,FALSE),0)</f>
        <v>0</v>
      </c>
      <c r="K627" s="18">
        <f t="shared" si="81"/>
        <v>0</v>
      </c>
      <c r="L627" s="34">
        <f t="shared" si="86"/>
        <v>0</v>
      </c>
      <c r="M627" s="17">
        <f t="shared" si="82"/>
        <v>0</v>
      </c>
      <c r="N627" s="33">
        <f t="shared" si="83"/>
        <v>0</v>
      </c>
      <c r="O627" s="17">
        <f t="shared" si="84"/>
        <v>0</v>
      </c>
      <c r="AF627"/>
      <c r="AG627"/>
    </row>
    <row r="628" spans="2:33" x14ac:dyDescent="0.2">
      <c r="B628" s="15"/>
      <c r="D628" s="60"/>
      <c r="E628" s="61"/>
      <c r="F628" s="60">
        <f t="shared" si="79"/>
        <v>0</v>
      </c>
      <c r="G628" s="62">
        <f t="shared" si="80"/>
        <v>0</v>
      </c>
      <c r="H628" s="62">
        <f t="shared" si="85"/>
        <v>0</v>
      </c>
      <c r="I628" s="62">
        <f>IF(AND(OR(AND(OR(B628="ICE",AND(B628="nzev",D628&gt;2035)),D628&gt;0),B628="ZEV",AND(B628="nzev",D628&lt;=2035)),E628&lt;&gt;BL),VLOOKUP(E628,Selection!$C$2:$D$11,2,FALSE),0)</f>
        <v>0</v>
      </c>
      <c r="K628" s="18">
        <f t="shared" si="81"/>
        <v>0</v>
      </c>
      <c r="L628" s="34">
        <f t="shared" si="86"/>
        <v>0</v>
      </c>
      <c r="M628" s="17">
        <f t="shared" si="82"/>
        <v>0</v>
      </c>
      <c r="N628" s="33">
        <f t="shared" si="83"/>
        <v>0</v>
      </c>
      <c r="O628" s="17">
        <f t="shared" si="84"/>
        <v>0</v>
      </c>
      <c r="AE628" s="18"/>
      <c r="AG628"/>
    </row>
    <row r="629" spans="2:33" x14ac:dyDescent="0.2">
      <c r="B629" s="15"/>
      <c r="D629" s="60"/>
      <c r="E629" s="61"/>
      <c r="F629" s="60">
        <f t="shared" si="79"/>
        <v>0</v>
      </c>
      <c r="G629" s="62">
        <f t="shared" si="80"/>
        <v>0</v>
      </c>
      <c r="H629" s="62">
        <f t="shared" si="85"/>
        <v>0</v>
      </c>
      <c r="I629" s="62">
        <f>IF(AND(OR(AND(OR(B629="ICE",AND(B629="nzev",D629&gt;2035)),D629&gt;0),B629="ZEV",AND(B629="nzev",D629&lt;=2035)),E629&lt;&gt;BL),VLOOKUP(E629,Selection!$C$2:$D$11,2,FALSE),0)</f>
        <v>0</v>
      </c>
      <c r="K629" s="18">
        <f t="shared" si="81"/>
        <v>0</v>
      </c>
      <c r="L629" s="34">
        <f t="shared" si="86"/>
        <v>0</v>
      </c>
      <c r="M629" s="17">
        <f t="shared" si="82"/>
        <v>0</v>
      </c>
      <c r="N629" s="33">
        <f t="shared" si="83"/>
        <v>0</v>
      </c>
      <c r="O629" s="17">
        <f t="shared" si="84"/>
        <v>0</v>
      </c>
      <c r="AF629"/>
      <c r="AG629"/>
    </row>
    <row r="630" spans="2:33" x14ac:dyDescent="0.2">
      <c r="B630" s="15"/>
      <c r="D630" s="60"/>
      <c r="E630" s="61"/>
      <c r="F630" s="60">
        <f t="shared" si="79"/>
        <v>0</v>
      </c>
      <c r="G630" s="62">
        <f t="shared" si="80"/>
        <v>0</v>
      </c>
      <c r="H630" s="62">
        <f t="shared" si="85"/>
        <v>0</v>
      </c>
      <c r="I630" s="62">
        <f>IF(AND(OR(AND(OR(B630="ICE",AND(B630="nzev",D630&gt;2035)),D630&gt;0),B630="ZEV",AND(B630="nzev",D630&lt;=2035)),E630&lt;&gt;BL),VLOOKUP(E630,Selection!$C$2:$D$11,2,FALSE),0)</f>
        <v>0</v>
      </c>
      <c r="K630" s="18">
        <f t="shared" si="81"/>
        <v>0</v>
      </c>
      <c r="L630" s="34">
        <f t="shared" si="86"/>
        <v>0</v>
      </c>
      <c r="M630" s="17">
        <f t="shared" si="82"/>
        <v>0</v>
      </c>
      <c r="N630" s="33">
        <f t="shared" si="83"/>
        <v>0</v>
      </c>
      <c r="O630" s="17">
        <f t="shared" si="84"/>
        <v>0</v>
      </c>
      <c r="AE630" s="18"/>
      <c r="AG630"/>
    </row>
    <row r="631" spans="2:33" x14ac:dyDescent="0.2">
      <c r="B631" s="15"/>
      <c r="D631" s="60"/>
      <c r="E631" s="61"/>
      <c r="F631" s="60">
        <f t="shared" si="79"/>
        <v>0</v>
      </c>
      <c r="G631" s="62">
        <f t="shared" si="80"/>
        <v>0</v>
      </c>
      <c r="H631" s="62">
        <f t="shared" si="85"/>
        <v>0</v>
      </c>
      <c r="I631" s="62">
        <f>IF(AND(OR(AND(OR(B631="ICE",AND(B631="nzev",D631&gt;2035)),D631&gt;0),B631="ZEV",AND(B631="nzev",D631&lt;=2035)),E631&lt;&gt;BL),VLOOKUP(E631,Selection!$C$2:$D$11,2,FALSE),0)</f>
        <v>0</v>
      </c>
      <c r="K631" s="18">
        <f t="shared" si="81"/>
        <v>0</v>
      </c>
      <c r="L631" s="34">
        <f t="shared" si="86"/>
        <v>0</v>
      </c>
      <c r="M631" s="17">
        <f t="shared" si="82"/>
        <v>0</v>
      </c>
      <c r="N631" s="33">
        <f t="shared" si="83"/>
        <v>0</v>
      </c>
      <c r="O631" s="17">
        <f t="shared" si="84"/>
        <v>0</v>
      </c>
      <c r="AF631"/>
      <c r="AG631"/>
    </row>
    <row r="632" spans="2:33" x14ac:dyDescent="0.2">
      <c r="B632" s="15"/>
      <c r="D632" s="60"/>
      <c r="E632" s="61"/>
      <c r="F632" s="60">
        <f t="shared" si="79"/>
        <v>0</v>
      </c>
      <c r="G632" s="62">
        <f t="shared" si="80"/>
        <v>0</v>
      </c>
      <c r="H632" s="62">
        <f t="shared" si="85"/>
        <v>0</v>
      </c>
      <c r="I632" s="62">
        <f>IF(AND(OR(AND(OR(B632="ICE",AND(B632="nzev",D632&gt;2035)),D632&gt;0),B632="ZEV",AND(B632="nzev",D632&lt;=2035)),E632&lt;&gt;BL),VLOOKUP(E632,Selection!$C$2:$D$11,2,FALSE),0)</f>
        <v>0</v>
      </c>
      <c r="K632" s="18">
        <f t="shared" si="81"/>
        <v>0</v>
      </c>
      <c r="L632" s="34">
        <f t="shared" si="86"/>
        <v>0</v>
      </c>
      <c r="M632" s="17">
        <f t="shared" si="82"/>
        <v>0</v>
      </c>
      <c r="N632" s="33">
        <f t="shared" si="83"/>
        <v>0</v>
      </c>
      <c r="O632" s="17">
        <f t="shared" si="84"/>
        <v>0</v>
      </c>
      <c r="AE632" s="18"/>
      <c r="AG632"/>
    </row>
    <row r="633" spans="2:33" x14ac:dyDescent="0.2">
      <c r="B633" s="15"/>
      <c r="D633" s="60"/>
      <c r="E633" s="61"/>
      <c r="F633" s="60">
        <f t="shared" si="79"/>
        <v>0</v>
      </c>
      <c r="G633" s="62">
        <f t="shared" si="80"/>
        <v>0</v>
      </c>
      <c r="H633" s="62">
        <f t="shared" si="85"/>
        <v>0</v>
      </c>
      <c r="I633" s="62">
        <f>IF(AND(OR(AND(OR(B633="ICE",AND(B633="nzev",D633&gt;2035)),D633&gt;0),B633="ZEV",AND(B633="nzev",D633&lt;=2035)),E633&lt;&gt;BL),VLOOKUP(E633,Selection!$C$2:$D$11,2,FALSE),0)</f>
        <v>0</v>
      </c>
      <c r="K633" s="18">
        <f t="shared" si="81"/>
        <v>0</v>
      </c>
      <c r="L633" s="34">
        <f t="shared" si="86"/>
        <v>0</v>
      </c>
      <c r="M633" s="17">
        <f t="shared" si="82"/>
        <v>0</v>
      </c>
      <c r="N633" s="33">
        <f t="shared" si="83"/>
        <v>0</v>
      </c>
      <c r="O633" s="17">
        <f t="shared" si="84"/>
        <v>0</v>
      </c>
      <c r="AF633"/>
      <c r="AG633"/>
    </row>
    <row r="634" spans="2:33" x14ac:dyDescent="0.2">
      <c r="B634" s="15"/>
      <c r="D634" s="60"/>
      <c r="E634" s="61"/>
      <c r="F634" s="60">
        <f t="shared" si="79"/>
        <v>0</v>
      </c>
      <c r="G634" s="62">
        <f t="shared" si="80"/>
        <v>0</v>
      </c>
      <c r="H634" s="62">
        <f t="shared" si="85"/>
        <v>0</v>
      </c>
      <c r="I634" s="62">
        <f>IF(AND(OR(AND(OR(B634="ICE",AND(B634="nzev",D634&gt;2035)),D634&gt;0),B634="ZEV",AND(B634="nzev",D634&lt;=2035)),E634&lt;&gt;BL),VLOOKUP(E634,Selection!$C$2:$D$11,2,FALSE),0)</f>
        <v>0</v>
      </c>
      <c r="K634" s="18">
        <f t="shared" si="81"/>
        <v>0</v>
      </c>
      <c r="L634" s="34">
        <f t="shared" si="86"/>
        <v>0</v>
      </c>
      <c r="M634" s="17">
        <f t="shared" si="82"/>
        <v>0</v>
      </c>
      <c r="N634" s="33">
        <f t="shared" si="83"/>
        <v>0</v>
      </c>
      <c r="O634" s="17">
        <f t="shared" si="84"/>
        <v>0</v>
      </c>
      <c r="AF634"/>
      <c r="AG634"/>
    </row>
    <row r="635" spans="2:33" x14ac:dyDescent="0.2">
      <c r="B635" s="15"/>
      <c r="D635" s="60"/>
      <c r="E635" s="61"/>
      <c r="F635" s="60">
        <f t="shared" si="79"/>
        <v>0</v>
      </c>
      <c r="G635" s="62">
        <f t="shared" si="80"/>
        <v>0</v>
      </c>
      <c r="H635" s="62">
        <f t="shared" si="85"/>
        <v>0</v>
      </c>
      <c r="I635" s="62">
        <f>IF(AND(OR(AND(OR(B635="ICE",AND(B635="nzev",D635&gt;2035)),D635&gt;0),B635="ZEV",AND(B635="nzev",D635&lt;=2035)),E635&lt;&gt;BL),VLOOKUP(E635,Selection!$C$2:$D$11,2,FALSE),0)</f>
        <v>0</v>
      </c>
      <c r="K635" s="18">
        <f t="shared" si="81"/>
        <v>0</v>
      </c>
      <c r="L635" s="34">
        <f t="shared" si="86"/>
        <v>0</v>
      </c>
      <c r="M635" s="17">
        <f t="shared" si="82"/>
        <v>0</v>
      </c>
      <c r="N635" s="33">
        <f t="shared" si="83"/>
        <v>0</v>
      </c>
      <c r="O635" s="17">
        <f t="shared" si="84"/>
        <v>0</v>
      </c>
      <c r="AE635" s="18"/>
      <c r="AG635"/>
    </row>
    <row r="636" spans="2:33" x14ac:dyDescent="0.2">
      <c r="B636" s="15"/>
      <c r="D636" s="60"/>
      <c r="E636" s="61"/>
      <c r="F636" s="60">
        <f t="shared" si="79"/>
        <v>0</v>
      </c>
      <c r="G636" s="62">
        <f t="shared" si="80"/>
        <v>0</v>
      </c>
      <c r="H636" s="62">
        <f t="shared" si="85"/>
        <v>0</v>
      </c>
      <c r="I636" s="62">
        <f>IF(AND(OR(AND(OR(B636="ICE",AND(B636="nzev",D636&gt;2035)),D636&gt;0),B636="ZEV",AND(B636="nzev",D636&lt;=2035)),E636&lt;&gt;BL),VLOOKUP(E636,Selection!$C$2:$D$11,2,FALSE),0)</f>
        <v>0</v>
      </c>
      <c r="K636" s="18">
        <f t="shared" si="81"/>
        <v>0</v>
      </c>
      <c r="L636" s="34">
        <f t="shared" si="86"/>
        <v>0</v>
      </c>
      <c r="M636" s="17">
        <f t="shared" si="82"/>
        <v>0</v>
      </c>
      <c r="N636" s="33">
        <f t="shared" si="83"/>
        <v>0</v>
      </c>
      <c r="O636" s="17">
        <f t="shared" si="84"/>
        <v>0</v>
      </c>
      <c r="AF636"/>
      <c r="AG636"/>
    </row>
    <row r="637" spans="2:33" x14ac:dyDescent="0.2">
      <c r="B637" s="15"/>
      <c r="D637" s="60"/>
      <c r="E637" s="61"/>
      <c r="F637" s="60">
        <f t="shared" si="79"/>
        <v>0</v>
      </c>
      <c r="G637" s="62">
        <f t="shared" si="80"/>
        <v>0</v>
      </c>
      <c r="H637" s="62">
        <f t="shared" si="85"/>
        <v>0</v>
      </c>
      <c r="I637" s="62">
        <f>IF(AND(OR(AND(OR(B637="ICE",AND(B637="nzev",D637&gt;2035)),D637&gt;0),B637="ZEV",AND(B637="nzev",D637&lt;=2035)),E637&lt;&gt;BL),VLOOKUP(E637,Selection!$C$2:$D$11,2,FALSE),0)</f>
        <v>0</v>
      </c>
      <c r="K637" s="18">
        <f t="shared" si="81"/>
        <v>0</v>
      </c>
      <c r="L637" s="34">
        <f t="shared" si="86"/>
        <v>0</v>
      </c>
      <c r="M637" s="17">
        <f t="shared" si="82"/>
        <v>0</v>
      </c>
      <c r="N637" s="33">
        <f t="shared" si="83"/>
        <v>0</v>
      </c>
      <c r="O637" s="17">
        <f t="shared" si="84"/>
        <v>0</v>
      </c>
      <c r="AE637" s="18"/>
      <c r="AG637"/>
    </row>
    <row r="638" spans="2:33" x14ac:dyDescent="0.2">
      <c r="B638" s="15"/>
      <c r="D638" s="60"/>
      <c r="E638" s="61"/>
      <c r="F638" s="60">
        <f t="shared" si="79"/>
        <v>0</v>
      </c>
      <c r="G638" s="62">
        <f t="shared" si="80"/>
        <v>0</v>
      </c>
      <c r="H638" s="62">
        <f t="shared" si="85"/>
        <v>0</v>
      </c>
      <c r="I638" s="62">
        <f>IF(AND(OR(AND(OR(B638="ICE",AND(B638="nzev",D638&gt;2035)),D638&gt;0),B638="ZEV",AND(B638="nzev",D638&lt;=2035)),E638&lt;&gt;BL),VLOOKUP(E638,Selection!$C$2:$D$11,2,FALSE),0)</f>
        <v>0</v>
      </c>
      <c r="K638" s="18">
        <f t="shared" si="81"/>
        <v>0</v>
      </c>
      <c r="L638" s="34">
        <f t="shared" si="86"/>
        <v>0</v>
      </c>
      <c r="M638" s="17">
        <f t="shared" si="82"/>
        <v>0</v>
      </c>
      <c r="N638" s="33">
        <f t="shared" si="83"/>
        <v>0</v>
      </c>
      <c r="O638" s="17">
        <f t="shared" si="84"/>
        <v>0</v>
      </c>
      <c r="AF638"/>
      <c r="AG638"/>
    </row>
    <row r="639" spans="2:33" x14ac:dyDescent="0.2">
      <c r="B639" s="15"/>
      <c r="D639" s="60"/>
      <c r="E639" s="61"/>
      <c r="F639" s="60">
        <f t="shared" si="79"/>
        <v>0</v>
      </c>
      <c r="G639" s="62">
        <f t="shared" si="80"/>
        <v>0</v>
      </c>
      <c r="H639" s="62">
        <f t="shared" si="85"/>
        <v>0</v>
      </c>
      <c r="I639" s="62">
        <f>IF(AND(OR(AND(OR(B639="ICE",AND(B639="nzev",D639&gt;2035)),D639&gt;0),B639="ZEV",AND(B639="nzev",D639&lt;=2035)),E639&lt;&gt;BL),VLOOKUP(E639,Selection!$C$2:$D$11,2,FALSE),0)</f>
        <v>0</v>
      </c>
      <c r="K639" s="18">
        <f t="shared" si="81"/>
        <v>0</v>
      </c>
      <c r="L639" s="34">
        <f t="shared" si="86"/>
        <v>0</v>
      </c>
      <c r="M639" s="17">
        <f t="shared" si="82"/>
        <v>0</v>
      </c>
      <c r="N639" s="33">
        <f t="shared" si="83"/>
        <v>0</v>
      </c>
      <c r="O639" s="17">
        <f t="shared" si="84"/>
        <v>0</v>
      </c>
      <c r="AE639" s="18"/>
      <c r="AG639"/>
    </row>
    <row r="640" spans="2:33" x14ac:dyDescent="0.2">
      <c r="B640" s="15"/>
      <c r="D640" s="60"/>
      <c r="E640" s="61"/>
      <c r="F640" s="60">
        <f t="shared" si="79"/>
        <v>0</v>
      </c>
      <c r="G640" s="62">
        <f t="shared" si="80"/>
        <v>0</v>
      </c>
      <c r="H640" s="62">
        <f t="shared" si="85"/>
        <v>0</v>
      </c>
      <c r="I640" s="62">
        <f>IF(AND(OR(AND(OR(B640="ICE",AND(B640="nzev",D640&gt;2035)),D640&gt;0),B640="ZEV",AND(B640="nzev",D640&lt;=2035)),E640&lt;&gt;BL),VLOOKUP(E640,Selection!$C$2:$D$11,2,FALSE),0)</f>
        <v>0</v>
      </c>
      <c r="K640" s="18">
        <f t="shared" si="81"/>
        <v>0</v>
      </c>
      <c r="L640" s="34">
        <f t="shared" si="86"/>
        <v>0</v>
      </c>
      <c r="M640" s="17">
        <f t="shared" si="82"/>
        <v>0</v>
      </c>
      <c r="N640" s="33">
        <f t="shared" si="83"/>
        <v>0</v>
      </c>
      <c r="O640" s="17">
        <f t="shared" si="84"/>
        <v>0</v>
      </c>
      <c r="AF640"/>
      <c r="AG640"/>
    </row>
    <row r="641" spans="2:33" x14ac:dyDescent="0.2">
      <c r="B641" s="15"/>
      <c r="D641" s="60"/>
      <c r="E641" s="61"/>
      <c r="F641" s="60">
        <f t="shared" si="79"/>
        <v>0</v>
      </c>
      <c r="G641" s="62">
        <f t="shared" si="80"/>
        <v>0</v>
      </c>
      <c r="H641" s="62">
        <f t="shared" si="85"/>
        <v>0</v>
      </c>
      <c r="I641" s="62">
        <f>IF(AND(OR(AND(OR(B641="ICE",AND(B641="nzev",D641&gt;2035)),D641&gt;0),B641="ZEV",AND(B641="nzev",D641&lt;=2035)),E641&lt;&gt;BL),VLOOKUP(E641,Selection!$C$2:$D$11,2,FALSE),0)</f>
        <v>0</v>
      </c>
      <c r="K641" s="18">
        <f t="shared" si="81"/>
        <v>0</v>
      </c>
      <c r="L641" s="34">
        <f t="shared" si="86"/>
        <v>0</v>
      </c>
      <c r="M641" s="17">
        <f t="shared" si="82"/>
        <v>0</v>
      </c>
      <c r="N641" s="33">
        <f t="shared" si="83"/>
        <v>0</v>
      </c>
      <c r="O641" s="17">
        <f t="shared" si="84"/>
        <v>0</v>
      </c>
      <c r="AF641"/>
      <c r="AG641"/>
    </row>
    <row r="642" spans="2:33" x14ac:dyDescent="0.2">
      <c r="B642" s="15"/>
      <c r="D642" s="60"/>
      <c r="E642" s="61"/>
      <c r="F642" s="60">
        <f t="shared" si="79"/>
        <v>0</v>
      </c>
      <c r="G642" s="62">
        <f t="shared" si="80"/>
        <v>0</v>
      </c>
      <c r="H642" s="62">
        <f t="shared" si="85"/>
        <v>0</v>
      </c>
      <c r="I642" s="62">
        <f>IF(AND(OR(AND(OR(B642="ICE",AND(B642="nzev",D642&gt;2035)),D642&gt;0),B642="ZEV",AND(B642="nzev",D642&lt;=2035)),E642&lt;&gt;BL),VLOOKUP(E642,Selection!$C$2:$D$11,2,FALSE),0)</f>
        <v>0</v>
      </c>
      <c r="K642" s="18">
        <f t="shared" si="81"/>
        <v>0</v>
      </c>
      <c r="L642" s="34">
        <f t="shared" si="86"/>
        <v>0</v>
      </c>
      <c r="M642" s="17">
        <f t="shared" si="82"/>
        <v>0</v>
      </c>
      <c r="N642" s="33">
        <f t="shared" si="83"/>
        <v>0</v>
      </c>
      <c r="O642" s="17">
        <f t="shared" si="84"/>
        <v>0</v>
      </c>
      <c r="AF642"/>
      <c r="AG642"/>
    </row>
    <row r="643" spans="2:33" x14ac:dyDescent="0.2">
      <c r="B643" s="15"/>
      <c r="D643" s="60"/>
      <c r="E643" s="61"/>
      <c r="F643" s="60">
        <f t="shared" si="79"/>
        <v>0</v>
      </c>
      <c r="G643" s="62">
        <f t="shared" si="80"/>
        <v>0</v>
      </c>
      <c r="H643" s="62">
        <f t="shared" si="85"/>
        <v>0</v>
      </c>
      <c r="I643" s="62">
        <f>IF(AND(OR(AND(OR(B643="ICE",AND(B643="nzev",D643&gt;2035)),D643&gt;0),B643="ZEV",AND(B643="nzev",D643&lt;=2035)),E643&lt;&gt;BL),VLOOKUP(E643,Selection!$C$2:$D$11,2,FALSE),0)</f>
        <v>0</v>
      </c>
      <c r="K643" s="18">
        <f t="shared" si="81"/>
        <v>0</v>
      </c>
      <c r="L643" s="34">
        <f t="shared" si="86"/>
        <v>0</v>
      </c>
      <c r="M643" s="17">
        <f t="shared" si="82"/>
        <v>0</v>
      </c>
      <c r="N643" s="33">
        <f t="shared" si="83"/>
        <v>0</v>
      </c>
      <c r="O643" s="17">
        <f t="shared" si="84"/>
        <v>0</v>
      </c>
      <c r="AF643"/>
      <c r="AG643"/>
    </row>
    <row r="644" spans="2:33" x14ac:dyDescent="0.2">
      <c r="B644" s="15"/>
      <c r="D644" s="60"/>
      <c r="E644" s="61"/>
      <c r="F644" s="60">
        <f t="shared" si="79"/>
        <v>0</v>
      </c>
      <c r="G644" s="62">
        <f t="shared" si="80"/>
        <v>0</v>
      </c>
      <c r="H644" s="62">
        <f t="shared" si="85"/>
        <v>0</v>
      </c>
      <c r="I644" s="62">
        <f>IF(AND(OR(AND(OR(B644="ICE",AND(B644="nzev",D644&gt;2035)),D644&gt;0),B644="ZEV",AND(B644="nzev",D644&lt;=2035)),E644&lt;&gt;BL),VLOOKUP(E644,Selection!$C$2:$D$11,2,FALSE),0)</f>
        <v>0</v>
      </c>
      <c r="K644" s="18">
        <f t="shared" si="81"/>
        <v>0</v>
      </c>
      <c r="L644" s="34">
        <f t="shared" si="86"/>
        <v>0</v>
      </c>
      <c r="M644" s="17">
        <f t="shared" si="82"/>
        <v>0</v>
      </c>
      <c r="N644" s="33">
        <f t="shared" si="83"/>
        <v>0</v>
      </c>
      <c r="O644" s="17">
        <f t="shared" si="84"/>
        <v>0</v>
      </c>
      <c r="AF644"/>
      <c r="AG644"/>
    </row>
    <row r="645" spans="2:33" x14ac:dyDescent="0.2">
      <c r="B645" s="15"/>
      <c r="D645" s="60"/>
      <c r="E645" s="61"/>
      <c r="F645" s="60">
        <f t="shared" si="79"/>
        <v>0</v>
      </c>
      <c r="G645" s="62">
        <f t="shared" si="80"/>
        <v>0</v>
      </c>
      <c r="H645" s="62">
        <f t="shared" si="85"/>
        <v>0</v>
      </c>
      <c r="I645" s="62">
        <f>IF(AND(OR(AND(OR(B645="ICE",AND(B645="nzev",D645&gt;2035)),D645&gt;0),B645="ZEV",AND(B645="nzev",D645&lt;=2035)),E645&lt;&gt;BL),VLOOKUP(E645,Selection!$C$2:$D$11,2,FALSE),0)</f>
        <v>0</v>
      </c>
      <c r="K645" s="18">
        <f t="shared" si="81"/>
        <v>0</v>
      </c>
      <c r="L645" s="34">
        <f t="shared" si="86"/>
        <v>0</v>
      </c>
      <c r="M645" s="17">
        <f t="shared" si="82"/>
        <v>0</v>
      </c>
      <c r="N645" s="33">
        <f t="shared" si="83"/>
        <v>0</v>
      </c>
      <c r="O645" s="17">
        <f t="shared" si="84"/>
        <v>0</v>
      </c>
      <c r="AF645"/>
      <c r="AG645"/>
    </row>
    <row r="646" spans="2:33" x14ac:dyDescent="0.2">
      <c r="B646" s="15"/>
      <c r="D646" s="60"/>
      <c r="E646" s="61"/>
      <c r="F646" s="60">
        <f t="shared" ref="F646:F709" si="87">IF(AND(OR(B646="ICE",AND(B646="nzev",D646&gt;2035)),E646&lt;&gt;BL),IF(IFERROR(SEARCH("cab tractor",E646),FALSE),"Please Enter",BL),BL)</f>
        <v>0</v>
      </c>
      <c r="G646" s="62">
        <f t="shared" ref="G646:G709" si="88">IF(AND(OR(B646="ICE",AND(B646="nzev",D646&gt;2035)),E646&lt;&gt;BL),IF(IFERROR(SEARCH("cab tractor",E646),FALSE),IF(AND(F646&gt;12,F646&lt;19),F646,18),18),IF(D646&gt;1900,18,BL))</f>
        <v>0</v>
      </c>
      <c r="H646" s="62">
        <f t="shared" si="85"/>
        <v>0</v>
      </c>
      <c r="I646" s="62">
        <f>IF(AND(OR(AND(OR(B646="ICE",AND(B646="nzev",D646&gt;2035)),D646&gt;0),B646="ZEV",AND(B646="nzev",D646&lt;=2035)),E646&lt;&gt;BL),VLOOKUP(E646,Selection!$C$2:$D$11,2,FALSE),0)</f>
        <v>0</v>
      </c>
      <c r="K646" s="18">
        <f t="shared" ref="K646:K709" si="89">IF(B646="ICE",IF(D646&gt;0,D646+18,0),IF(OR(AND(B646="nzev",D646&lt;=2035),B646="zev"),0,IF(D646&gt;0,D646+18,0)))</f>
        <v>0</v>
      </c>
      <c r="L646" s="34">
        <f t="shared" si="86"/>
        <v>0</v>
      </c>
      <c r="M646" s="17">
        <f t="shared" ref="M646:M709" si="90">IF(B646="ICE",IF(ISNUMBER(L646),D646+L646,D646+18),IF(AND(B646="nzev",D646&gt;2035),IF(ISNUMBER(L646),D646+L646,D646+18),0))</f>
        <v>0</v>
      </c>
      <c r="N646" s="33">
        <f t="shared" ref="N646:N709" si="91">IF(AND(OR(B646="ICE",AND(B646="nzev",D646&gt;2035)),D646&gt;0),I646,IF(OR(B646="ZEV",AND(B646="nzev",D646&lt;=2035)),-1*I646,0))</f>
        <v>0</v>
      </c>
      <c r="O646" s="17">
        <f t="shared" ref="O646:O709" si="92">IF(OR(B646="ICE",AND(B646="nzev",D646&gt;2035)),1,IF(OR(B646="ZEV",AND(B646="nzev",D646&lt;=2035)),-1,0))</f>
        <v>0</v>
      </c>
      <c r="AF646"/>
      <c r="AG646"/>
    </row>
    <row r="647" spans="2:33" x14ac:dyDescent="0.2">
      <c r="B647" s="15"/>
      <c r="D647" s="60"/>
      <c r="E647" s="61"/>
      <c r="F647" s="60">
        <f t="shared" si="87"/>
        <v>0</v>
      </c>
      <c r="G647" s="62">
        <f t="shared" si="88"/>
        <v>0</v>
      </c>
      <c r="H647" s="62">
        <f t="shared" ref="H647:H710" si="93">IF(M647&lt;K647,M647,K647)</f>
        <v>0</v>
      </c>
      <c r="I647" s="62">
        <f>IF(AND(OR(AND(OR(B647="ICE",AND(B647="nzev",D647&gt;2035)),D647&gt;0),B647="ZEV",AND(B647="nzev",D647&lt;=2035)),E647&lt;&gt;BL),VLOOKUP(E647,Selection!$C$2:$D$11,2,FALSE),0)</f>
        <v>0</v>
      </c>
      <c r="K647" s="18">
        <f t="shared" si="89"/>
        <v>0</v>
      </c>
      <c r="L647" s="34">
        <f t="shared" ref="L647:L710" si="94">G647</f>
        <v>0</v>
      </c>
      <c r="M647" s="17">
        <f t="shared" si="90"/>
        <v>0</v>
      </c>
      <c r="N647" s="33">
        <f t="shared" si="91"/>
        <v>0</v>
      </c>
      <c r="O647" s="17">
        <f t="shared" si="92"/>
        <v>0</v>
      </c>
      <c r="AF647"/>
      <c r="AG647"/>
    </row>
    <row r="648" spans="2:33" x14ac:dyDescent="0.2">
      <c r="B648" s="15"/>
      <c r="D648" s="60"/>
      <c r="E648" s="61"/>
      <c r="F648" s="60">
        <f t="shared" si="87"/>
        <v>0</v>
      </c>
      <c r="G648" s="62">
        <f t="shared" si="88"/>
        <v>0</v>
      </c>
      <c r="H648" s="62">
        <f t="shared" si="93"/>
        <v>0</v>
      </c>
      <c r="I648" s="62">
        <f>IF(AND(OR(AND(OR(B648="ICE",AND(B648="nzev",D648&gt;2035)),D648&gt;0),B648="ZEV",AND(B648="nzev",D648&lt;=2035)),E648&lt;&gt;BL),VLOOKUP(E648,Selection!$C$2:$D$11,2,FALSE),0)</f>
        <v>0</v>
      </c>
      <c r="K648" s="18">
        <f t="shared" si="89"/>
        <v>0</v>
      </c>
      <c r="L648" s="34">
        <f t="shared" si="94"/>
        <v>0</v>
      </c>
      <c r="M648" s="17">
        <f t="shared" si="90"/>
        <v>0</v>
      </c>
      <c r="N648" s="33">
        <f t="shared" si="91"/>
        <v>0</v>
      </c>
      <c r="O648" s="17">
        <f t="shared" si="92"/>
        <v>0</v>
      </c>
      <c r="AF648"/>
      <c r="AG648"/>
    </row>
    <row r="649" spans="2:33" x14ac:dyDescent="0.2">
      <c r="B649" s="15"/>
      <c r="D649" s="60"/>
      <c r="E649" s="61"/>
      <c r="F649" s="60">
        <f t="shared" si="87"/>
        <v>0</v>
      </c>
      <c r="G649" s="62">
        <f t="shared" si="88"/>
        <v>0</v>
      </c>
      <c r="H649" s="62">
        <f t="shared" si="93"/>
        <v>0</v>
      </c>
      <c r="I649" s="62">
        <f>IF(AND(OR(AND(OR(B649="ICE",AND(B649="nzev",D649&gt;2035)),D649&gt;0),B649="ZEV",AND(B649="nzev",D649&lt;=2035)),E649&lt;&gt;BL),VLOOKUP(E649,Selection!$C$2:$D$11,2,FALSE),0)</f>
        <v>0</v>
      </c>
      <c r="K649" s="18">
        <f t="shared" si="89"/>
        <v>0</v>
      </c>
      <c r="L649" s="34">
        <f t="shared" si="94"/>
        <v>0</v>
      </c>
      <c r="M649" s="17">
        <f t="shared" si="90"/>
        <v>0</v>
      </c>
      <c r="N649" s="33">
        <f t="shared" si="91"/>
        <v>0</v>
      </c>
      <c r="O649" s="17">
        <f t="shared" si="92"/>
        <v>0</v>
      </c>
      <c r="AF649"/>
      <c r="AG649"/>
    </row>
    <row r="650" spans="2:33" x14ac:dyDescent="0.2">
      <c r="B650" s="15"/>
      <c r="D650" s="60"/>
      <c r="E650" s="61"/>
      <c r="F650" s="60">
        <f t="shared" si="87"/>
        <v>0</v>
      </c>
      <c r="G650" s="62">
        <f t="shared" si="88"/>
        <v>0</v>
      </c>
      <c r="H650" s="62">
        <f t="shared" si="93"/>
        <v>0</v>
      </c>
      <c r="I650" s="62">
        <f>IF(AND(OR(AND(OR(B650="ICE",AND(B650="nzev",D650&gt;2035)),D650&gt;0),B650="ZEV",AND(B650="nzev",D650&lt;=2035)),E650&lt;&gt;BL),VLOOKUP(E650,Selection!$C$2:$D$11,2,FALSE),0)</f>
        <v>0</v>
      </c>
      <c r="K650" s="18">
        <f t="shared" si="89"/>
        <v>0</v>
      </c>
      <c r="L650" s="34">
        <f t="shared" si="94"/>
        <v>0</v>
      </c>
      <c r="M650" s="17">
        <f t="shared" si="90"/>
        <v>0</v>
      </c>
      <c r="N650" s="33">
        <f t="shared" si="91"/>
        <v>0</v>
      </c>
      <c r="O650" s="17">
        <f t="shared" si="92"/>
        <v>0</v>
      </c>
      <c r="AF650"/>
      <c r="AG650"/>
    </row>
    <row r="651" spans="2:33" x14ac:dyDescent="0.2">
      <c r="B651" s="15"/>
      <c r="D651" s="60"/>
      <c r="E651" s="61"/>
      <c r="F651" s="60">
        <f t="shared" si="87"/>
        <v>0</v>
      </c>
      <c r="G651" s="62">
        <f t="shared" si="88"/>
        <v>0</v>
      </c>
      <c r="H651" s="62">
        <f t="shared" si="93"/>
        <v>0</v>
      </c>
      <c r="I651" s="62">
        <f>IF(AND(OR(AND(OR(B651="ICE",AND(B651="nzev",D651&gt;2035)),D651&gt;0),B651="ZEV",AND(B651="nzev",D651&lt;=2035)),E651&lt;&gt;BL),VLOOKUP(E651,Selection!$C$2:$D$11,2,FALSE),0)</f>
        <v>0</v>
      </c>
      <c r="K651" s="18">
        <f t="shared" si="89"/>
        <v>0</v>
      </c>
      <c r="L651" s="34">
        <f t="shared" si="94"/>
        <v>0</v>
      </c>
      <c r="M651" s="17">
        <f t="shared" si="90"/>
        <v>0</v>
      </c>
      <c r="N651" s="33">
        <f t="shared" si="91"/>
        <v>0</v>
      </c>
      <c r="O651" s="17">
        <f t="shared" si="92"/>
        <v>0</v>
      </c>
      <c r="AF651"/>
      <c r="AG651"/>
    </row>
    <row r="652" spans="2:33" x14ac:dyDescent="0.2">
      <c r="B652" s="15"/>
      <c r="D652" s="60"/>
      <c r="E652" s="61"/>
      <c r="F652" s="60">
        <f t="shared" si="87"/>
        <v>0</v>
      </c>
      <c r="G652" s="62">
        <f t="shared" si="88"/>
        <v>0</v>
      </c>
      <c r="H652" s="62">
        <f t="shared" si="93"/>
        <v>0</v>
      </c>
      <c r="I652" s="62">
        <f>IF(AND(OR(AND(OR(B652="ICE",AND(B652="nzev",D652&gt;2035)),D652&gt;0),B652="ZEV",AND(B652="nzev",D652&lt;=2035)),E652&lt;&gt;BL),VLOOKUP(E652,Selection!$C$2:$D$11,2,FALSE),0)</f>
        <v>0</v>
      </c>
      <c r="K652" s="18">
        <f t="shared" si="89"/>
        <v>0</v>
      </c>
      <c r="L652" s="34">
        <f t="shared" si="94"/>
        <v>0</v>
      </c>
      <c r="M652" s="17">
        <f t="shared" si="90"/>
        <v>0</v>
      </c>
      <c r="N652" s="33">
        <f t="shared" si="91"/>
        <v>0</v>
      </c>
      <c r="O652" s="17">
        <f t="shared" si="92"/>
        <v>0</v>
      </c>
      <c r="AF652"/>
      <c r="AG652"/>
    </row>
    <row r="653" spans="2:33" x14ac:dyDescent="0.2">
      <c r="B653" s="15"/>
      <c r="D653" s="60"/>
      <c r="E653" s="61"/>
      <c r="F653" s="60">
        <f t="shared" si="87"/>
        <v>0</v>
      </c>
      <c r="G653" s="62">
        <f t="shared" si="88"/>
        <v>0</v>
      </c>
      <c r="H653" s="62">
        <f t="shared" si="93"/>
        <v>0</v>
      </c>
      <c r="I653" s="62">
        <f>IF(AND(OR(AND(OR(B653="ICE",AND(B653="nzev",D653&gt;2035)),D653&gt;0),B653="ZEV",AND(B653="nzev",D653&lt;=2035)),E653&lt;&gt;BL),VLOOKUP(E653,Selection!$C$2:$D$11,2,FALSE),0)</f>
        <v>0</v>
      </c>
      <c r="K653" s="18">
        <f t="shared" si="89"/>
        <v>0</v>
      </c>
      <c r="L653" s="34">
        <f t="shared" si="94"/>
        <v>0</v>
      </c>
      <c r="M653" s="17">
        <f t="shared" si="90"/>
        <v>0</v>
      </c>
      <c r="N653" s="33">
        <f t="shared" si="91"/>
        <v>0</v>
      </c>
      <c r="O653" s="17">
        <f t="shared" si="92"/>
        <v>0</v>
      </c>
      <c r="AF653"/>
      <c r="AG653"/>
    </row>
    <row r="654" spans="2:33" x14ac:dyDescent="0.2">
      <c r="B654" s="15"/>
      <c r="D654" s="60"/>
      <c r="E654" s="61"/>
      <c r="F654" s="60">
        <f t="shared" si="87"/>
        <v>0</v>
      </c>
      <c r="G654" s="62">
        <f t="shared" si="88"/>
        <v>0</v>
      </c>
      <c r="H654" s="62">
        <f t="shared" si="93"/>
        <v>0</v>
      </c>
      <c r="I654" s="62">
        <f>IF(AND(OR(AND(OR(B654="ICE",AND(B654="nzev",D654&gt;2035)),D654&gt;0),B654="ZEV",AND(B654="nzev",D654&lt;=2035)),E654&lt;&gt;BL),VLOOKUP(E654,Selection!$C$2:$D$11,2,FALSE),0)</f>
        <v>0</v>
      </c>
      <c r="K654" s="18">
        <f t="shared" si="89"/>
        <v>0</v>
      </c>
      <c r="L654" s="34">
        <f t="shared" si="94"/>
        <v>0</v>
      </c>
      <c r="M654" s="17">
        <f t="shared" si="90"/>
        <v>0</v>
      </c>
      <c r="N654" s="33">
        <f t="shared" si="91"/>
        <v>0</v>
      </c>
      <c r="O654" s="17">
        <f t="shared" si="92"/>
        <v>0</v>
      </c>
      <c r="AF654"/>
      <c r="AG654"/>
    </row>
    <row r="655" spans="2:33" x14ac:dyDescent="0.2">
      <c r="B655" s="15"/>
      <c r="D655" s="60"/>
      <c r="E655" s="61"/>
      <c r="F655" s="60">
        <f t="shared" si="87"/>
        <v>0</v>
      </c>
      <c r="G655" s="62">
        <f t="shared" si="88"/>
        <v>0</v>
      </c>
      <c r="H655" s="62">
        <f t="shared" si="93"/>
        <v>0</v>
      </c>
      <c r="I655" s="62">
        <f>IF(AND(OR(AND(OR(B655="ICE",AND(B655="nzev",D655&gt;2035)),D655&gt;0),B655="ZEV",AND(B655="nzev",D655&lt;=2035)),E655&lt;&gt;BL),VLOOKUP(E655,Selection!$C$2:$D$11,2,FALSE),0)</f>
        <v>0</v>
      </c>
      <c r="K655" s="18">
        <f t="shared" si="89"/>
        <v>0</v>
      </c>
      <c r="L655" s="34">
        <f t="shared" si="94"/>
        <v>0</v>
      </c>
      <c r="M655" s="17">
        <f t="shared" si="90"/>
        <v>0</v>
      </c>
      <c r="N655" s="33">
        <f t="shared" si="91"/>
        <v>0</v>
      </c>
      <c r="O655" s="17">
        <f t="shared" si="92"/>
        <v>0</v>
      </c>
      <c r="AF655"/>
      <c r="AG655"/>
    </row>
    <row r="656" spans="2:33" x14ac:dyDescent="0.2">
      <c r="B656" s="15"/>
      <c r="D656" s="60"/>
      <c r="E656" s="61"/>
      <c r="F656" s="60">
        <f t="shared" si="87"/>
        <v>0</v>
      </c>
      <c r="G656" s="62">
        <f t="shared" si="88"/>
        <v>0</v>
      </c>
      <c r="H656" s="62">
        <f t="shared" si="93"/>
        <v>0</v>
      </c>
      <c r="I656" s="62">
        <f>IF(AND(OR(AND(OR(B656="ICE",AND(B656="nzev",D656&gt;2035)),D656&gt;0),B656="ZEV",AND(B656="nzev",D656&lt;=2035)),E656&lt;&gt;BL),VLOOKUP(E656,Selection!$C$2:$D$11,2,FALSE),0)</f>
        <v>0</v>
      </c>
      <c r="K656" s="18">
        <f t="shared" si="89"/>
        <v>0</v>
      </c>
      <c r="L656" s="34">
        <f t="shared" si="94"/>
        <v>0</v>
      </c>
      <c r="M656" s="17">
        <f t="shared" si="90"/>
        <v>0</v>
      </c>
      <c r="N656" s="33">
        <f t="shared" si="91"/>
        <v>0</v>
      </c>
      <c r="O656" s="17">
        <f t="shared" si="92"/>
        <v>0</v>
      </c>
      <c r="AF656"/>
      <c r="AG656"/>
    </row>
    <row r="657" spans="2:33" x14ac:dyDescent="0.2">
      <c r="B657" s="15"/>
      <c r="D657" s="60"/>
      <c r="E657" s="61"/>
      <c r="F657" s="60">
        <f t="shared" si="87"/>
        <v>0</v>
      </c>
      <c r="G657" s="62">
        <f t="shared" si="88"/>
        <v>0</v>
      </c>
      <c r="H657" s="62">
        <f t="shared" si="93"/>
        <v>0</v>
      </c>
      <c r="I657" s="62">
        <f>IF(AND(OR(AND(OR(B657="ICE",AND(B657="nzev",D657&gt;2035)),D657&gt;0),B657="ZEV",AND(B657="nzev",D657&lt;=2035)),E657&lt;&gt;BL),VLOOKUP(E657,Selection!$C$2:$D$11,2,FALSE),0)</f>
        <v>0</v>
      </c>
      <c r="K657" s="18">
        <f t="shared" si="89"/>
        <v>0</v>
      </c>
      <c r="L657" s="34">
        <f t="shared" si="94"/>
        <v>0</v>
      </c>
      <c r="M657" s="17">
        <f t="shared" si="90"/>
        <v>0</v>
      </c>
      <c r="N657" s="33">
        <f t="shared" si="91"/>
        <v>0</v>
      </c>
      <c r="O657" s="17">
        <f t="shared" si="92"/>
        <v>0</v>
      </c>
      <c r="AF657"/>
      <c r="AG657"/>
    </row>
    <row r="658" spans="2:33" x14ac:dyDescent="0.2">
      <c r="B658" s="15"/>
      <c r="D658" s="60"/>
      <c r="E658" s="61"/>
      <c r="F658" s="60">
        <f t="shared" si="87"/>
        <v>0</v>
      </c>
      <c r="G658" s="62">
        <f t="shared" si="88"/>
        <v>0</v>
      </c>
      <c r="H658" s="62">
        <f t="shared" si="93"/>
        <v>0</v>
      </c>
      <c r="I658" s="62">
        <f>IF(AND(OR(AND(OR(B658="ICE",AND(B658="nzev",D658&gt;2035)),D658&gt;0),B658="ZEV",AND(B658="nzev",D658&lt;=2035)),E658&lt;&gt;BL),VLOOKUP(E658,Selection!$C$2:$D$11,2,FALSE),0)</f>
        <v>0</v>
      </c>
      <c r="K658" s="18">
        <f t="shared" si="89"/>
        <v>0</v>
      </c>
      <c r="L658" s="34">
        <f t="shared" si="94"/>
        <v>0</v>
      </c>
      <c r="M658" s="17">
        <f t="shared" si="90"/>
        <v>0</v>
      </c>
      <c r="N658" s="33">
        <f t="shared" si="91"/>
        <v>0</v>
      </c>
      <c r="O658" s="17">
        <f t="shared" si="92"/>
        <v>0</v>
      </c>
      <c r="AF658"/>
      <c r="AG658"/>
    </row>
    <row r="659" spans="2:33" x14ac:dyDescent="0.2">
      <c r="B659" s="15"/>
      <c r="D659" s="60"/>
      <c r="E659" s="61"/>
      <c r="F659" s="60">
        <f t="shared" si="87"/>
        <v>0</v>
      </c>
      <c r="G659" s="62">
        <f t="shared" si="88"/>
        <v>0</v>
      </c>
      <c r="H659" s="62">
        <f t="shared" si="93"/>
        <v>0</v>
      </c>
      <c r="I659" s="62">
        <f>IF(AND(OR(AND(OR(B659="ICE",AND(B659="nzev",D659&gt;2035)),D659&gt;0),B659="ZEV",AND(B659="nzev",D659&lt;=2035)),E659&lt;&gt;BL),VLOOKUP(E659,Selection!$C$2:$D$11,2,FALSE),0)</f>
        <v>0</v>
      </c>
      <c r="K659" s="18">
        <f t="shared" si="89"/>
        <v>0</v>
      </c>
      <c r="L659" s="34">
        <f t="shared" si="94"/>
        <v>0</v>
      </c>
      <c r="M659" s="17">
        <f t="shared" si="90"/>
        <v>0</v>
      </c>
      <c r="N659" s="33">
        <f t="shared" si="91"/>
        <v>0</v>
      </c>
      <c r="O659" s="17">
        <f t="shared" si="92"/>
        <v>0</v>
      </c>
      <c r="AF659"/>
      <c r="AG659"/>
    </row>
    <row r="660" spans="2:33" x14ac:dyDescent="0.2">
      <c r="B660" s="15"/>
      <c r="D660" s="60"/>
      <c r="E660" s="61"/>
      <c r="F660" s="60">
        <f t="shared" si="87"/>
        <v>0</v>
      </c>
      <c r="G660" s="62">
        <f t="shared" si="88"/>
        <v>0</v>
      </c>
      <c r="H660" s="62">
        <f t="shared" si="93"/>
        <v>0</v>
      </c>
      <c r="I660" s="62">
        <f>IF(AND(OR(AND(OR(B660="ICE",AND(B660="nzev",D660&gt;2035)),D660&gt;0),B660="ZEV",AND(B660="nzev",D660&lt;=2035)),E660&lt;&gt;BL),VLOOKUP(E660,Selection!$C$2:$D$11,2,FALSE),0)</f>
        <v>0</v>
      </c>
      <c r="K660" s="18">
        <f t="shared" si="89"/>
        <v>0</v>
      </c>
      <c r="L660" s="34">
        <f t="shared" si="94"/>
        <v>0</v>
      </c>
      <c r="M660" s="17">
        <f t="shared" si="90"/>
        <v>0</v>
      </c>
      <c r="N660" s="33">
        <f t="shared" si="91"/>
        <v>0</v>
      </c>
      <c r="O660" s="17">
        <f t="shared" si="92"/>
        <v>0</v>
      </c>
      <c r="AF660"/>
      <c r="AG660"/>
    </row>
    <row r="661" spans="2:33" x14ac:dyDescent="0.2">
      <c r="B661" s="15"/>
      <c r="D661" s="60"/>
      <c r="E661" s="61"/>
      <c r="F661" s="60">
        <f t="shared" si="87"/>
        <v>0</v>
      </c>
      <c r="G661" s="62">
        <f t="shared" si="88"/>
        <v>0</v>
      </c>
      <c r="H661" s="62">
        <f t="shared" si="93"/>
        <v>0</v>
      </c>
      <c r="I661" s="62">
        <f>IF(AND(OR(AND(OR(B661="ICE",AND(B661="nzev",D661&gt;2035)),D661&gt;0),B661="ZEV",AND(B661="nzev",D661&lt;=2035)),E661&lt;&gt;BL),VLOOKUP(E661,Selection!$C$2:$D$11,2,FALSE),0)</f>
        <v>0</v>
      </c>
      <c r="K661" s="18">
        <f t="shared" si="89"/>
        <v>0</v>
      </c>
      <c r="L661" s="34">
        <f t="shared" si="94"/>
        <v>0</v>
      </c>
      <c r="M661" s="17">
        <f t="shared" si="90"/>
        <v>0</v>
      </c>
      <c r="N661" s="33">
        <f t="shared" si="91"/>
        <v>0</v>
      </c>
      <c r="O661" s="17">
        <f t="shared" si="92"/>
        <v>0</v>
      </c>
      <c r="AF661"/>
      <c r="AG661"/>
    </row>
    <row r="662" spans="2:33" x14ac:dyDescent="0.2">
      <c r="B662" s="15"/>
      <c r="D662" s="60"/>
      <c r="E662" s="61"/>
      <c r="F662" s="60">
        <f t="shared" si="87"/>
        <v>0</v>
      </c>
      <c r="G662" s="62">
        <f t="shared" si="88"/>
        <v>0</v>
      </c>
      <c r="H662" s="62">
        <f t="shared" si="93"/>
        <v>0</v>
      </c>
      <c r="I662" s="62">
        <f>IF(AND(OR(AND(OR(B662="ICE",AND(B662="nzev",D662&gt;2035)),D662&gt;0),B662="ZEV",AND(B662="nzev",D662&lt;=2035)),E662&lt;&gt;BL),VLOOKUP(E662,Selection!$C$2:$D$11,2,FALSE),0)</f>
        <v>0</v>
      </c>
      <c r="K662" s="18">
        <f t="shared" si="89"/>
        <v>0</v>
      </c>
      <c r="L662" s="34">
        <f t="shared" si="94"/>
        <v>0</v>
      </c>
      <c r="M662" s="17">
        <f t="shared" si="90"/>
        <v>0</v>
      </c>
      <c r="N662" s="33">
        <f t="shared" si="91"/>
        <v>0</v>
      </c>
      <c r="O662" s="17">
        <f t="shared" si="92"/>
        <v>0</v>
      </c>
      <c r="AF662"/>
      <c r="AG662"/>
    </row>
    <row r="663" spans="2:33" x14ac:dyDescent="0.2">
      <c r="B663" s="15"/>
      <c r="D663" s="60"/>
      <c r="E663" s="61"/>
      <c r="F663" s="60">
        <f t="shared" si="87"/>
        <v>0</v>
      </c>
      <c r="G663" s="62">
        <f t="shared" si="88"/>
        <v>0</v>
      </c>
      <c r="H663" s="62">
        <f t="shared" si="93"/>
        <v>0</v>
      </c>
      <c r="I663" s="62">
        <f>IF(AND(OR(AND(OR(B663="ICE",AND(B663="nzev",D663&gt;2035)),D663&gt;0),B663="ZEV",AND(B663="nzev",D663&lt;=2035)),E663&lt;&gt;BL),VLOOKUP(E663,Selection!$C$2:$D$11,2,FALSE),0)</f>
        <v>0</v>
      </c>
      <c r="K663" s="18">
        <f t="shared" si="89"/>
        <v>0</v>
      </c>
      <c r="L663" s="34">
        <f t="shared" si="94"/>
        <v>0</v>
      </c>
      <c r="M663" s="17">
        <f t="shared" si="90"/>
        <v>0</v>
      </c>
      <c r="N663" s="33">
        <f t="shared" si="91"/>
        <v>0</v>
      </c>
      <c r="O663" s="17">
        <f t="shared" si="92"/>
        <v>0</v>
      </c>
      <c r="AF663"/>
      <c r="AG663"/>
    </row>
    <row r="664" spans="2:33" x14ac:dyDescent="0.2">
      <c r="B664" s="15"/>
      <c r="D664" s="60"/>
      <c r="E664" s="61"/>
      <c r="F664" s="60">
        <f t="shared" si="87"/>
        <v>0</v>
      </c>
      <c r="G664" s="62">
        <f t="shared" si="88"/>
        <v>0</v>
      </c>
      <c r="H664" s="62">
        <f t="shared" si="93"/>
        <v>0</v>
      </c>
      <c r="I664" s="62">
        <f>IF(AND(OR(AND(OR(B664="ICE",AND(B664="nzev",D664&gt;2035)),D664&gt;0),B664="ZEV",AND(B664="nzev",D664&lt;=2035)),E664&lt;&gt;BL),VLOOKUP(E664,Selection!$C$2:$D$11,2,FALSE),0)</f>
        <v>0</v>
      </c>
      <c r="K664" s="18">
        <f t="shared" si="89"/>
        <v>0</v>
      </c>
      <c r="L664" s="34">
        <f t="shared" si="94"/>
        <v>0</v>
      </c>
      <c r="M664" s="17">
        <f t="shared" si="90"/>
        <v>0</v>
      </c>
      <c r="N664" s="33">
        <f t="shared" si="91"/>
        <v>0</v>
      </c>
      <c r="O664" s="17">
        <f t="shared" si="92"/>
        <v>0</v>
      </c>
      <c r="AE664" s="18"/>
      <c r="AG664"/>
    </row>
    <row r="665" spans="2:33" x14ac:dyDescent="0.2">
      <c r="B665" s="15"/>
      <c r="D665" s="60"/>
      <c r="E665" s="61"/>
      <c r="F665" s="60">
        <f t="shared" si="87"/>
        <v>0</v>
      </c>
      <c r="G665" s="62">
        <f t="shared" si="88"/>
        <v>0</v>
      </c>
      <c r="H665" s="62">
        <f t="shared" si="93"/>
        <v>0</v>
      </c>
      <c r="I665" s="62">
        <f>IF(AND(OR(AND(OR(B665="ICE",AND(B665="nzev",D665&gt;2035)),D665&gt;0),B665="ZEV",AND(B665="nzev",D665&lt;=2035)),E665&lt;&gt;BL),VLOOKUP(E665,Selection!$C$2:$D$11,2,FALSE),0)</f>
        <v>0</v>
      </c>
      <c r="K665" s="18">
        <f t="shared" si="89"/>
        <v>0</v>
      </c>
      <c r="L665" s="34">
        <f t="shared" si="94"/>
        <v>0</v>
      </c>
      <c r="M665" s="17">
        <f t="shared" si="90"/>
        <v>0</v>
      </c>
      <c r="N665" s="33">
        <f t="shared" si="91"/>
        <v>0</v>
      </c>
      <c r="O665" s="17">
        <f t="shared" si="92"/>
        <v>0</v>
      </c>
      <c r="AE665" s="18"/>
      <c r="AG665"/>
    </row>
    <row r="666" spans="2:33" x14ac:dyDescent="0.2">
      <c r="B666" s="15"/>
      <c r="D666" s="60"/>
      <c r="E666" s="61"/>
      <c r="F666" s="60">
        <f t="shared" si="87"/>
        <v>0</v>
      </c>
      <c r="G666" s="62">
        <f t="shared" si="88"/>
        <v>0</v>
      </c>
      <c r="H666" s="62">
        <f t="shared" si="93"/>
        <v>0</v>
      </c>
      <c r="I666" s="62">
        <f>IF(AND(OR(AND(OR(B666="ICE",AND(B666="nzev",D666&gt;2035)),D666&gt;0),B666="ZEV",AND(B666="nzev",D666&lt;=2035)),E666&lt;&gt;BL),VLOOKUP(E666,Selection!$C$2:$D$11,2,FALSE),0)</f>
        <v>0</v>
      </c>
      <c r="K666" s="18">
        <f t="shared" si="89"/>
        <v>0</v>
      </c>
      <c r="L666" s="34">
        <f t="shared" si="94"/>
        <v>0</v>
      </c>
      <c r="M666" s="17">
        <f t="shared" si="90"/>
        <v>0</v>
      </c>
      <c r="N666" s="33">
        <f t="shared" si="91"/>
        <v>0</v>
      </c>
      <c r="O666" s="17">
        <f t="shared" si="92"/>
        <v>0</v>
      </c>
      <c r="AE666" s="18"/>
      <c r="AG666"/>
    </row>
    <row r="667" spans="2:33" x14ac:dyDescent="0.2">
      <c r="B667" s="15"/>
      <c r="D667" s="60"/>
      <c r="E667" s="61"/>
      <c r="F667" s="60">
        <f t="shared" si="87"/>
        <v>0</v>
      </c>
      <c r="G667" s="62">
        <f t="shared" si="88"/>
        <v>0</v>
      </c>
      <c r="H667" s="62">
        <f t="shared" si="93"/>
        <v>0</v>
      </c>
      <c r="I667" s="62">
        <f>IF(AND(OR(AND(OR(B667="ICE",AND(B667="nzev",D667&gt;2035)),D667&gt;0),B667="ZEV",AND(B667="nzev",D667&lt;=2035)),E667&lt;&gt;BL),VLOOKUP(E667,Selection!$C$2:$D$11,2,FALSE),0)</f>
        <v>0</v>
      </c>
      <c r="K667" s="18">
        <f t="shared" si="89"/>
        <v>0</v>
      </c>
      <c r="L667" s="34">
        <f t="shared" si="94"/>
        <v>0</v>
      </c>
      <c r="M667" s="17">
        <f t="shared" si="90"/>
        <v>0</v>
      </c>
      <c r="N667" s="33">
        <f t="shared" si="91"/>
        <v>0</v>
      </c>
      <c r="O667" s="17">
        <f t="shared" si="92"/>
        <v>0</v>
      </c>
      <c r="AE667" s="18"/>
      <c r="AG667"/>
    </row>
    <row r="668" spans="2:33" x14ac:dyDescent="0.2">
      <c r="B668" s="15"/>
      <c r="D668" s="60"/>
      <c r="E668" s="61"/>
      <c r="F668" s="60">
        <f t="shared" si="87"/>
        <v>0</v>
      </c>
      <c r="G668" s="62">
        <f t="shared" si="88"/>
        <v>0</v>
      </c>
      <c r="H668" s="62">
        <f t="shared" si="93"/>
        <v>0</v>
      </c>
      <c r="I668" s="62">
        <f>IF(AND(OR(AND(OR(B668="ICE",AND(B668="nzev",D668&gt;2035)),D668&gt;0),B668="ZEV",AND(B668="nzev",D668&lt;=2035)),E668&lt;&gt;BL),VLOOKUP(E668,Selection!$C$2:$D$11,2,FALSE),0)</f>
        <v>0</v>
      </c>
      <c r="K668" s="18">
        <f t="shared" si="89"/>
        <v>0</v>
      </c>
      <c r="L668" s="34">
        <f t="shared" si="94"/>
        <v>0</v>
      </c>
      <c r="M668" s="17">
        <f t="shared" si="90"/>
        <v>0</v>
      </c>
      <c r="N668" s="33">
        <f t="shared" si="91"/>
        <v>0</v>
      </c>
      <c r="O668" s="17">
        <f t="shared" si="92"/>
        <v>0</v>
      </c>
      <c r="AE668" s="18"/>
      <c r="AG668"/>
    </row>
    <row r="669" spans="2:33" x14ac:dyDescent="0.2">
      <c r="B669" s="15"/>
      <c r="D669" s="60"/>
      <c r="E669" s="61"/>
      <c r="F669" s="60">
        <f t="shared" si="87"/>
        <v>0</v>
      </c>
      <c r="G669" s="62">
        <f t="shared" si="88"/>
        <v>0</v>
      </c>
      <c r="H669" s="62">
        <f t="shared" si="93"/>
        <v>0</v>
      </c>
      <c r="I669" s="62">
        <f>IF(AND(OR(AND(OR(B669="ICE",AND(B669="nzev",D669&gt;2035)),D669&gt;0),B669="ZEV",AND(B669="nzev",D669&lt;=2035)),E669&lt;&gt;BL),VLOOKUP(E669,Selection!$C$2:$D$11,2,FALSE),0)</f>
        <v>0</v>
      </c>
      <c r="K669" s="18">
        <f t="shared" si="89"/>
        <v>0</v>
      </c>
      <c r="L669" s="34">
        <f t="shared" si="94"/>
        <v>0</v>
      </c>
      <c r="M669" s="17">
        <f t="shared" si="90"/>
        <v>0</v>
      </c>
      <c r="N669" s="33">
        <f t="shared" si="91"/>
        <v>0</v>
      </c>
      <c r="O669" s="17">
        <f t="shared" si="92"/>
        <v>0</v>
      </c>
      <c r="AE669" s="18"/>
      <c r="AG669"/>
    </row>
    <row r="670" spans="2:33" x14ac:dyDescent="0.2">
      <c r="B670" s="15"/>
      <c r="D670" s="60"/>
      <c r="E670" s="61"/>
      <c r="F670" s="60">
        <f t="shared" si="87"/>
        <v>0</v>
      </c>
      <c r="G670" s="62">
        <f t="shared" si="88"/>
        <v>0</v>
      </c>
      <c r="H670" s="62">
        <f t="shared" si="93"/>
        <v>0</v>
      </c>
      <c r="I670" s="62">
        <f>IF(AND(OR(AND(OR(B670="ICE",AND(B670="nzev",D670&gt;2035)),D670&gt;0),B670="ZEV",AND(B670="nzev",D670&lt;=2035)),E670&lt;&gt;BL),VLOOKUP(E670,Selection!$C$2:$D$11,2,FALSE),0)</f>
        <v>0</v>
      </c>
      <c r="K670" s="18">
        <f t="shared" si="89"/>
        <v>0</v>
      </c>
      <c r="L670" s="34">
        <f t="shared" si="94"/>
        <v>0</v>
      </c>
      <c r="M670" s="17">
        <f t="shared" si="90"/>
        <v>0</v>
      </c>
      <c r="N670" s="33">
        <f t="shared" si="91"/>
        <v>0</v>
      </c>
      <c r="O670" s="17">
        <f t="shared" si="92"/>
        <v>0</v>
      </c>
      <c r="AE670" s="18"/>
      <c r="AG670"/>
    </row>
    <row r="671" spans="2:33" x14ac:dyDescent="0.2">
      <c r="B671" s="15"/>
      <c r="D671" s="60"/>
      <c r="E671" s="61"/>
      <c r="F671" s="60">
        <f t="shared" si="87"/>
        <v>0</v>
      </c>
      <c r="G671" s="62">
        <f t="shared" si="88"/>
        <v>0</v>
      </c>
      <c r="H671" s="62">
        <f t="shared" si="93"/>
        <v>0</v>
      </c>
      <c r="I671" s="62">
        <f>IF(AND(OR(AND(OR(B671="ICE",AND(B671="nzev",D671&gt;2035)),D671&gt;0),B671="ZEV",AND(B671="nzev",D671&lt;=2035)),E671&lt;&gt;BL),VLOOKUP(E671,Selection!$C$2:$D$11,2,FALSE),0)</f>
        <v>0</v>
      </c>
      <c r="K671" s="18">
        <f t="shared" si="89"/>
        <v>0</v>
      </c>
      <c r="L671" s="34">
        <f t="shared" si="94"/>
        <v>0</v>
      </c>
      <c r="M671" s="17">
        <f t="shared" si="90"/>
        <v>0</v>
      </c>
      <c r="N671" s="33">
        <f t="shared" si="91"/>
        <v>0</v>
      </c>
      <c r="O671" s="17">
        <f t="shared" si="92"/>
        <v>0</v>
      </c>
      <c r="AE671" s="18"/>
      <c r="AG671"/>
    </row>
    <row r="672" spans="2:33" x14ac:dyDescent="0.2">
      <c r="B672" s="15"/>
      <c r="D672" s="60"/>
      <c r="E672" s="61"/>
      <c r="F672" s="60">
        <f t="shared" si="87"/>
        <v>0</v>
      </c>
      <c r="G672" s="62">
        <f t="shared" si="88"/>
        <v>0</v>
      </c>
      <c r="H672" s="62">
        <f t="shared" si="93"/>
        <v>0</v>
      </c>
      <c r="I672" s="62">
        <f>IF(AND(OR(AND(OR(B672="ICE",AND(B672="nzev",D672&gt;2035)),D672&gt;0),B672="ZEV",AND(B672="nzev",D672&lt;=2035)),E672&lt;&gt;BL),VLOOKUP(E672,Selection!$C$2:$D$11,2,FALSE),0)</f>
        <v>0</v>
      </c>
      <c r="K672" s="18">
        <f t="shared" si="89"/>
        <v>0</v>
      </c>
      <c r="L672" s="34">
        <f t="shared" si="94"/>
        <v>0</v>
      </c>
      <c r="M672" s="17">
        <f t="shared" si="90"/>
        <v>0</v>
      </c>
      <c r="N672" s="33">
        <f t="shared" si="91"/>
        <v>0</v>
      </c>
      <c r="O672" s="17">
        <f t="shared" si="92"/>
        <v>0</v>
      </c>
      <c r="AE672" s="18"/>
      <c r="AG672"/>
    </row>
    <row r="673" spans="2:33" x14ac:dyDescent="0.2">
      <c r="B673" s="15"/>
      <c r="D673" s="60"/>
      <c r="E673" s="61"/>
      <c r="F673" s="60">
        <f t="shared" si="87"/>
        <v>0</v>
      </c>
      <c r="G673" s="62">
        <f t="shared" si="88"/>
        <v>0</v>
      </c>
      <c r="H673" s="62">
        <f t="shared" si="93"/>
        <v>0</v>
      </c>
      <c r="I673" s="62">
        <f>IF(AND(OR(AND(OR(B673="ICE",AND(B673="nzev",D673&gt;2035)),D673&gt;0),B673="ZEV",AND(B673="nzev",D673&lt;=2035)),E673&lt;&gt;BL),VLOOKUP(E673,Selection!$C$2:$D$11,2,FALSE),0)</f>
        <v>0</v>
      </c>
      <c r="K673" s="18">
        <f t="shared" si="89"/>
        <v>0</v>
      </c>
      <c r="L673" s="34">
        <f t="shared" si="94"/>
        <v>0</v>
      </c>
      <c r="M673" s="17">
        <f t="shared" si="90"/>
        <v>0</v>
      </c>
      <c r="N673" s="33">
        <f t="shared" si="91"/>
        <v>0</v>
      </c>
      <c r="O673" s="17">
        <f t="shared" si="92"/>
        <v>0</v>
      </c>
      <c r="AE673" s="18"/>
      <c r="AG673"/>
    </row>
    <row r="674" spans="2:33" x14ac:dyDescent="0.2">
      <c r="B674" s="15"/>
      <c r="D674" s="60"/>
      <c r="E674" s="61"/>
      <c r="F674" s="60">
        <f t="shared" si="87"/>
        <v>0</v>
      </c>
      <c r="G674" s="62">
        <f t="shared" si="88"/>
        <v>0</v>
      </c>
      <c r="H674" s="62">
        <f t="shared" si="93"/>
        <v>0</v>
      </c>
      <c r="I674" s="62">
        <f>IF(AND(OR(AND(OR(B674="ICE",AND(B674="nzev",D674&gt;2035)),D674&gt;0),B674="ZEV",AND(B674="nzev",D674&lt;=2035)),E674&lt;&gt;BL),VLOOKUP(E674,Selection!$C$2:$D$11,2,FALSE),0)</f>
        <v>0</v>
      </c>
      <c r="K674" s="18">
        <f t="shared" si="89"/>
        <v>0</v>
      </c>
      <c r="L674" s="34">
        <f t="shared" si="94"/>
        <v>0</v>
      </c>
      <c r="M674" s="17">
        <f t="shared" si="90"/>
        <v>0</v>
      </c>
      <c r="N674" s="33">
        <f t="shared" si="91"/>
        <v>0</v>
      </c>
      <c r="O674" s="17">
        <f t="shared" si="92"/>
        <v>0</v>
      </c>
      <c r="AE674" s="18"/>
      <c r="AG674"/>
    </row>
    <row r="675" spans="2:33" x14ac:dyDescent="0.2">
      <c r="B675" s="15"/>
      <c r="D675" s="60"/>
      <c r="E675" s="61"/>
      <c r="F675" s="60">
        <f t="shared" si="87"/>
        <v>0</v>
      </c>
      <c r="G675" s="62">
        <f t="shared" si="88"/>
        <v>0</v>
      </c>
      <c r="H675" s="62">
        <f t="shared" si="93"/>
        <v>0</v>
      </c>
      <c r="I675" s="62">
        <f>IF(AND(OR(AND(OR(B675="ICE",AND(B675="nzev",D675&gt;2035)),D675&gt;0),B675="ZEV",AND(B675="nzev",D675&lt;=2035)),E675&lt;&gt;BL),VLOOKUP(E675,Selection!$C$2:$D$11,2,FALSE),0)</f>
        <v>0</v>
      </c>
      <c r="K675" s="18">
        <f t="shared" si="89"/>
        <v>0</v>
      </c>
      <c r="L675" s="34">
        <f t="shared" si="94"/>
        <v>0</v>
      </c>
      <c r="M675" s="17">
        <f t="shared" si="90"/>
        <v>0</v>
      </c>
      <c r="N675" s="33">
        <f t="shared" si="91"/>
        <v>0</v>
      </c>
      <c r="O675" s="17">
        <f t="shared" si="92"/>
        <v>0</v>
      </c>
      <c r="AE675" s="18"/>
      <c r="AG675"/>
    </row>
    <row r="676" spans="2:33" x14ac:dyDescent="0.2">
      <c r="B676" s="15"/>
      <c r="D676" s="60"/>
      <c r="E676" s="61"/>
      <c r="F676" s="60">
        <f t="shared" si="87"/>
        <v>0</v>
      </c>
      <c r="G676" s="62">
        <f t="shared" si="88"/>
        <v>0</v>
      </c>
      <c r="H676" s="62">
        <f t="shared" si="93"/>
        <v>0</v>
      </c>
      <c r="I676" s="62">
        <f>IF(AND(OR(AND(OR(B676="ICE",AND(B676="nzev",D676&gt;2035)),D676&gt;0),B676="ZEV",AND(B676="nzev",D676&lt;=2035)),E676&lt;&gt;BL),VLOOKUP(E676,Selection!$C$2:$D$11,2,FALSE),0)</f>
        <v>0</v>
      </c>
      <c r="K676" s="18">
        <f t="shared" si="89"/>
        <v>0</v>
      </c>
      <c r="L676" s="34">
        <f t="shared" si="94"/>
        <v>0</v>
      </c>
      <c r="M676" s="17">
        <f t="shared" si="90"/>
        <v>0</v>
      </c>
      <c r="N676" s="33">
        <f t="shared" si="91"/>
        <v>0</v>
      </c>
      <c r="O676" s="17">
        <f t="shared" si="92"/>
        <v>0</v>
      </c>
      <c r="AE676" s="18"/>
      <c r="AG676"/>
    </row>
    <row r="677" spans="2:33" x14ac:dyDescent="0.2">
      <c r="B677" s="15"/>
      <c r="D677" s="60"/>
      <c r="E677" s="61"/>
      <c r="F677" s="60">
        <f t="shared" si="87"/>
        <v>0</v>
      </c>
      <c r="G677" s="62">
        <f t="shared" si="88"/>
        <v>0</v>
      </c>
      <c r="H677" s="62">
        <f t="shared" si="93"/>
        <v>0</v>
      </c>
      <c r="I677" s="62">
        <f>IF(AND(OR(AND(OR(B677="ICE",AND(B677="nzev",D677&gt;2035)),D677&gt;0),B677="ZEV",AND(B677="nzev",D677&lt;=2035)),E677&lt;&gt;BL),VLOOKUP(E677,Selection!$C$2:$D$11,2,FALSE),0)</f>
        <v>0</v>
      </c>
      <c r="K677" s="18">
        <f t="shared" si="89"/>
        <v>0</v>
      </c>
      <c r="L677" s="34">
        <f t="shared" si="94"/>
        <v>0</v>
      </c>
      <c r="M677" s="17">
        <f t="shared" si="90"/>
        <v>0</v>
      </c>
      <c r="N677" s="33">
        <f t="shared" si="91"/>
        <v>0</v>
      </c>
      <c r="O677" s="17">
        <f t="shared" si="92"/>
        <v>0</v>
      </c>
      <c r="AE677" s="18"/>
      <c r="AG677"/>
    </row>
    <row r="678" spans="2:33" x14ac:dyDescent="0.2">
      <c r="B678" s="15"/>
      <c r="D678" s="60"/>
      <c r="E678" s="61"/>
      <c r="F678" s="60">
        <f t="shared" si="87"/>
        <v>0</v>
      </c>
      <c r="G678" s="62">
        <f t="shared" si="88"/>
        <v>0</v>
      </c>
      <c r="H678" s="62">
        <f t="shared" si="93"/>
        <v>0</v>
      </c>
      <c r="I678" s="62">
        <f>IF(AND(OR(AND(OR(B678="ICE",AND(B678="nzev",D678&gt;2035)),D678&gt;0),B678="ZEV",AND(B678="nzev",D678&lt;=2035)),E678&lt;&gt;BL),VLOOKUP(E678,Selection!$C$2:$D$11,2,FALSE),0)</f>
        <v>0</v>
      </c>
      <c r="K678" s="18">
        <f t="shared" si="89"/>
        <v>0</v>
      </c>
      <c r="L678" s="34">
        <f t="shared" si="94"/>
        <v>0</v>
      </c>
      <c r="M678" s="17">
        <f t="shared" si="90"/>
        <v>0</v>
      </c>
      <c r="N678" s="33">
        <f t="shared" si="91"/>
        <v>0</v>
      </c>
      <c r="O678" s="17">
        <f t="shared" si="92"/>
        <v>0</v>
      </c>
      <c r="AE678" s="18"/>
      <c r="AG678"/>
    </row>
    <row r="679" spans="2:33" x14ac:dyDescent="0.2">
      <c r="B679" s="15"/>
      <c r="D679" s="60"/>
      <c r="E679" s="61"/>
      <c r="F679" s="60">
        <f t="shared" si="87"/>
        <v>0</v>
      </c>
      <c r="G679" s="62">
        <f t="shared" si="88"/>
        <v>0</v>
      </c>
      <c r="H679" s="62">
        <f t="shared" si="93"/>
        <v>0</v>
      </c>
      <c r="I679" s="62">
        <f>IF(AND(OR(AND(OR(B679="ICE",AND(B679="nzev",D679&gt;2035)),D679&gt;0),B679="ZEV",AND(B679="nzev",D679&lt;=2035)),E679&lt;&gt;BL),VLOOKUP(E679,Selection!$C$2:$D$11,2,FALSE),0)</f>
        <v>0</v>
      </c>
      <c r="K679" s="18">
        <f t="shared" si="89"/>
        <v>0</v>
      </c>
      <c r="L679" s="34">
        <f t="shared" si="94"/>
        <v>0</v>
      </c>
      <c r="M679" s="17">
        <f t="shared" si="90"/>
        <v>0</v>
      </c>
      <c r="N679" s="33">
        <f t="shared" si="91"/>
        <v>0</v>
      </c>
      <c r="O679" s="17">
        <f t="shared" si="92"/>
        <v>0</v>
      </c>
      <c r="AE679" s="18"/>
      <c r="AG679"/>
    </row>
    <row r="680" spans="2:33" x14ac:dyDescent="0.2">
      <c r="B680" s="15"/>
      <c r="D680" s="60"/>
      <c r="E680" s="61"/>
      <c r="F680" s="60">
        <f t="shared" si="87"/>
        <v>0</v>
      </c>
      <c r="G680" s="62">
        <f t="shared" si="88"/>
        <v>0</v>
      </c>
      <c r="H680" s="62">
        <f t="shared" si="93"/>
        <v>0</v>
      </c>
      <c r="I680" s="62">
        <f>IF(AND(OR(AND(OR(B680="ICE",AND(B680="nzev",D680&gt;2035)),D680&gt;0),B680="ZEV",AND(B680="nzev",D680&lt;=2035)),E680&lt;&gt;BL),VLOOKUP(E680,Selection!$C$2:$D$11,2,FALSE),0)</f>
        <v>0</v>
      </c>
      <c r="K680" s="18">
        <f t="shared" si="89"/>
        <v>0</v>
      </c>
      <c r="L680" s="34">
        <f t="shared" si="94"/>
        <v>0</v>
      </c>
      <c r="M680" s="17">
        <f t="shared" si="90"/>
        <v>0</v>
      </c>
      <c r="N680" s="33">
        <f t="shared" si="91"/>
        <v>0</v>
      </c>
      <c r="O680" s="17">
        <f t="shared" si="92"/>
        <v>0</v>
      </c>
      <c r="AE680" s="18"/>
      <c r="AG680"/>
    </row>
    <row r="681" spans="2:33" x14ac:dyDescent="0.2">
      <c r="B681" s="15"/>
      <c r="D681" s="60"/>
      <c r="E681" s="61"/>
      <c r="F681" s="60">
        <f t="shared" si="87"/>
        <v>0</v>
      </c>
      <c r="G681" s="62">
        <f t="shared" si="88"/>
        <v>0</v>
      </c>
      <c r="H681" s="62">
        <f t="shared" si="93"/>
        <v>0</v>
      </c>
      <c r="I681" s="62">
        <f>IF(AND(OR(AND(OR(B681="ICE",AND(B681="nzev",D681&gt;2035)),D681&gt;0),B681="ZEV",AND(B681="nzev",D681&lt;=2035)),E681&lt;&gt;BL),VLOOKUP(E681,Selection!$C$2:$D$11,2,FALSE),0)</f>
        <v>0</v>
      </c>
      <c r="K681" s="18">
        <f t="shared" si="89"/>
        <v>0</v>
      </c>
      <c r="L681" s="34">
        <f t="shared" si="94"/>
        <v>0</v>
      </c>
      <c r="M681" s="17">
        <f t="shared" si="90"/>
        <v>0</v>
      </c>
      <c r="N681" s="33">
        <f t="shared" si="91"/>
        <v>0</v>
      </c>
      <c r="O681" s="17">
        <f t="shared" si="92"/>
        <v>0</v>
      </c>
      <c r="AE681" s="18"/>
      <c r="AG681"/>
    </row>
    <row r="682" spans="2:33" x14ac:dyDescent="0.2">
      <c r="B682" s="15"/>
      <c r="D682" s="60"/>
      <c r="E682" s="61"/>
      <c r="F682" s="60">
        <f t="shared" si="87"/>
        <v>0</v>
      </c>
      <c r="G682" s="62">
        <f t="shared" si="88"/>
        <v>0</v>
      </c>
      <c r="H682" s="62">
        <f t="shared" si="93"/>
        <v>0</v>
      </c>
      <c r="I682" s="62">
        <f>IF(AND(OR(AND(OR(B682="ICE",AND(B682="nzev",D682&gt;2035)),D682&gt;0),B682="ZEV",AND(B682="nzev",D682&lt;=2035)),E682&lt;&gt;BL),VLOOKUP(E682,Selection!$C$2:$D$11,2,FALSE),0)</f>
        <v>0</v>
      </c>
      <c r="K682" s="18">
        <f t="shared" si="89"/>
        <v>0</v>
      </c>
      <c r="L682" s="34">
        <f t="shared" si="94"/>
        <v>0</v>
      </c>
      <c r="M682" s="17">
        <f t="shared" si="90"/>
        <v>0</v>
      </c>
      <c r="N682" s="33">
        <f t="shared" si="91"/>
        <v>0</v>
      </c>
      <c r="O682" s="17">
        <f t="shared" si="92"/>
        <v>0</v>
      </c>
      <c r="AE682" s="18"/>
      <c r="AG682"/>
    </row>
    <row r="683" spans="2:33" x14ac:dyDescent="0.2">
      <c r="B683" s="15"/>
      <c r="D683" s="60"/>
      <c r="E683" s="61"/>
      <c r="F683" s="60">
        <f t="shared" si="87"/>
        <v>0</v>
      </c>
      <c r="G683" s="62">
        <f t="shared" si="88"/>
        <v>0</v>
      </c>
      <c r="H683" s="62">
        <f t="shared" si="93"/>
        <v>0</v>
      </c>
      <c r="I683" s="62">
        <f>IF(AND(OR(AND(OR(B683="ICE",AND(B683="nzev",D683&gt;2035)),D683&gt;0),B683="ZEV",AND(B683="nzev",D683&lt;=2035)),E683&lt;&gt;BL),VLOOKUP(E683,Selection!$C$2:$D$11,2,FALSE),0)</f>
        <v>0</v>
      </c>
      <c r="K683" s="18">
        <f t="shared" si="89"/>
        <v>0</v>
      </c>
      <c r="L683" s="34">
        <f t="shared" si="94"/>
        <v>0</v>
      </c>
      <c r="M683" s="17">
        <f t="shared" si="90"/>
        <v>0</v>
      </c>
      <c r="N683" s="33">
        <f t="shared" si="91"/>
        <v>0</v>
      </c>
      <c r="O683" s="17">
        <f t="shared" si="92"/>
        <v>0</v>
      </c>
      <c r="AE683" s="18"/>
      <c r="AG683"/>
    </row>
    <row r="684" spans="2:33" x14ac:dyDescent="0.2">
      <c r="B684" s="15"/>
      <c r="D684" s="60"/>
      <c r="E684" s="61"/>
      <c r="F684" s="60">
        <f t="shared" si="87"/>
        <v>0</v>
      </c>
      <c r="G684" s="62">
        <f t="shared" si="88"/>
        <v>0</v>
      </c>
      <c r="H684" s="62">
        <f t="shared" si="93"/>
        <v>0</v>
      </c>
      <c r="I684" s="62">
        <f>IF(AND(OR(AND(OR(B684="ICE",AND(B684="nzev",D684&gt;2035)),D684&gt;0),B684="ZEV",AND(B684="nzev",D684&lt;=2035)),E684&lt;&gt;BL),VLOOKUP(E684,Selection!$C$2:$D$11,2,FALSE),0)</f>
        <v>0</v>
      </c>
      <c r="K684" s="18">
        <f t="shared" si="89"/>
        <v>0</v>
      </c>
      <c r="L684" s="34">
        <f t="shared" si="94"/>
        <v>0</v>
      </c>
      <c r="M684" s="17">
        <f t="shared" si="90"/>
        <v>0</v>
      </c>
      <c r="N684" s="33">
        <f t="shared" si="91"/>
        <v>0</v>
      </c>
      <c r="O684" s="17">
        <f t="shared" si="92"/>
        <v>0</v>
      </c>
      <c r="AF684"/>
      <c r="AG684"/>
    </row>
    <row r="685" spans="2:33" x14ac:dyDescent="0.2">
      <c r="B685" s="15"/>
      <c r="D685" s="60"/>
      <c r="E685" s="61"/>
      <c r="F685" s="60">
        <f t="shared" si="87"/>
        <v>0</v>
      </c>
      <c r="G685" s="62">
        <f t="shared" si="88"/>
        <v>0</v>
      </c>
      <c r="H685" s="62">
        <f t="shared" si="93"/>
        <v>0</v>
      </c>
      <c r="I685" s="62">
        <f>IF(AND(OR(AND(OR(B685="ICE",AND(B685="nzev",D685&gt;2035)),D685&gt;0),B685="ZEV",AND(B685="nzev",D685&lt;=2035)),E685&lt;&gt;BL),VLOOKUP(E685,Selection!$C$2:$D$11,2,FALSE),0)</f>
        <v>0</v>
      </c>
      <c r="K685" s="18">
        <f t="shared" si="89"/>
        <v>0</v>
      </c>
      <c r="L685" s="34">
        <f t="shared" si="94"/>
        <v>0</v>
      </c>
      <c r="M685" s="17">
        <f t="shared" si="90"/>
        <v>0</v>
      </c>
      <c r="N685" s="33">
        <f t="shared" si="91"/>
        <v>0</v>
      </c>
      <c r="O685" s="17">
        <f t="shared" si="92"/>
        <v>0</v>
      </c>
      <c r="AE685" s="18"/>
      <c r="AG685"/>
    </row>
    <row r="686" spans="2:33" x14ac:dyDescent="0.2">
      <c r="B686" s="15"/>
      <c r="D686" s="60"/>
      <c r="E686" s="61"/>
      <c r="F686" s="60">
        <f t="shared" si="87"/>
        <v>0</v>
      </c>
      <c r="G686" s="62">
        <f t="shared" si="88"/>
        <v>0</v>
      </c>
      <c r="H686" s="62">
        <f t="shared" si="93"/>
        <v>0</v>
      </c>
      <c r="I686" s="62">
        <f>IF(AND(OR(AND(OR(B686="ICE",AND(B686="nzev",D686&gt;2035)),D686&gt;0),B686="ZEV",AND(B686="nzev",D686&lt;=2035)),E686&lt;&gt;BL),VLOOKUP(E686,Selection!$C$2:$D$11,2,FALSE),0)</f>
        <v>0</v>
      </c>
      <c r="K686" s="18">
        <f t="shared" si="89"/>
        <v>0</v>
      </c>
      <c r="L686" s="34">
        <f t="shared" si="94"/>
        <v>0</v>
      </c>
      <c r="M686" s="17">
        <f t="shared" si="90"/>
        <v>0</v>
      </c>
      <c r="N686" s="33">
        <f t="shared" si="91"/>
        <v>0</v>
      </c>
      <c r="O686" s="17">
        <f t="shared" si="92"/>
        <v>0</v>
      </c>
      <c r="AF686"/>
      <c r="AG686"/>
    </row>
    <row r="687" spans="2:33" x14ac:dyDescent="0.2">
      <c r="B687" s="15"/>
      <c r="D687" s="60"/>
      <c r="E687" s="61"/>
      <c r="F687" s="60">
        <f t="shared" si="87"/>
        <v>0</v>
      </c>
      <c r="G687" s="62">
        <f t="shared" si="88"/>
        <v>0</v>
      </c>
      <c r="H687" s="62">
        <f t="shared" si="93"/>
        <v>0</v>
      </c>
      <c r="I687" s="62">
        <f>IF(AND(OR(AND(OR(B687="ICE",AND(B687="nzev",D687&gt;2035)),D687&gt;0),B687="ZEV",AND(B687="nzev",D687&lt;=2035)),E687&lt;&gt;BL),VLOOKUP(E687,Selection!$C$2:$D$11,2,FALSE),0)</f>
        <v>0</v>
      </c>
      <c r="K687" s="18">
        <f t="shared" si="89"/>
        <v>0</v>
      </c>
      <c r="L687" s="34">
        <f t="shared" si="94"/>
        <v>0</v>
      </c>
      <c r="M687" s="17">
        <f t="shared" si="90"/>
        <v>0</v>
      </c>
      <c r="N687" s="33">
        <f t="shared" si="91"/>
        <v>0</v>
      </c>
      <c r="O687" s="17">
        <f t="shared" si="92"/>
        <v>0</v>
      </c>
      <c r="AE687" s="18"/>
      <c r="AG687"/>
    </row>
    <row r="688" spans="2:33" x14ac:dyDescent="0.2">
      <c r="B688" s="15"/>
      <c r="D688" s="60"/>
      <c r="E688" s="61"/>
      <c r="F688" s="60">
        <f t="shared" si="87"/>
        <v>0</v>
      </c>
      <c r="G688" s="62">
        <f t="shared" si="88"/>
        <v>0</v>
      </c>
      <c r="H688" s="62">
        <f t="shared" si="93"/>
        <v>0</v>
      </c>
      <c r="I688" s="62">
        <f>IF(AND(OR(AND(OR(B688="ICE",AND(B688="nzev",D688&gt;2035)),D688&gt;0),B688="ZEV",AND(B688="nzev",D688&lt;=2035)),E688&lt;&gt;BL),VLOOKUP(E688,Selection!$C$2:$D$11,2,FALSE),0)</f>
        <v>0</v>
      </c>
      <c r="K688" s="18">
        <f t="shared" si="89"/>
        <v>0</v>
      </c>
      <c r="L688" s="34">
        <f t="shared" si="94"/>
        <v>0</v>
      </c>
      <c r="M688" s="17">
        <f t="shared" si="90"/>
        <v>0</v>
      </c>
      <c r="N688" s="33">
        <f t="shared" si="91"/>
        <v>0</v>
      </c>
      <c r="O688" s="17">
        <f t="shared" si="92"/>
        <v>0</v>
      </c>
      <c r="AF688"/>
      <c r="AG688"/>
    </row>
    <row r="689" spans="2:33" x14ac:dyDescent="0.2">
      <c r="B689" s="15"/>
      <c r="D689" s="60"/>
      <c r="E689" s="61"/>
      <c r="F689" s="60">
        <f t="shared" si="87"/>
        <v>0</v>
      </c>
      <c r="G689" s="62">
        <f t="shared" si="88"/>
        <v>0</v>
      </c>
      <c r="H689" s="62">
        <f t="shared" si="93"/>
        <v>0</v>
      </c>
      <c r="I689" s="62">
        <f>IF(AND(OR(AND(OR(B689="ICE",AND(B689="nzev",D689&gt;2035)),D689&gt;0),B689="ZEV",AND(B689="nzev",D689&lt;=2035)),E689&lt;&gt;BL),VLOOKUP(E689,Selection!$C$2:$D$11,2,FALSE),0)</f>
        <v>0</v>
      </c>
      <c r="K689" s="18">
        <f t="shared" si="89"/>
        <v>0</v>
      </c>
      <c r="L689" s="34">
        <f t="shared" si="94"/>
        <v>0</v>
      </c>
      <c r="M689" s="17">
        <f t="shared" si="90"/>
        <v>0</v>
      </c>
      <c r="N689" s="33">
        <f t="shared" si="91"/>
        <v>0</v>
      </c>
      <c r="O689" s="17">
        <f t="shared" si="92"/>
        <v>0</v>
      </c>
      <c r="AE689" s="18"/>
      <c r="AG689"/>
    </row>
    <row r="690" spans="2:33" x14ac:dyDescent="0.2">
      <c r="B690" s="15"/>
      <c r="D690" s="60"/>
      <c r="E690" s="61"/>
      <c r="F690" s="60">
        <f t="shared" si="87"/>
        <v>0</v>
      </c>
      <c r="G690" s="62">
        <f t="shared" si="88"/>
        <v>0</v>
      </c>
      <c r="H690" s="62">
        <f t="shared" si="93"/>
        <v>0</v>
      </c>
      <c r="I690" s="62">
        <f>IF(AND(OR(AND(OR(B690="ICE",AND(B690="nzev",D690&gt;2035)),D690&gt;0),B690="ZEV",AND(B690="nzev",D690&lt;=2035)),E690&lt;&gt;BL),VLOOKUP(E690,Selection!$C$2:$D$11,2,FALSE),0)</f>
        <v>0</v>
      </c>
      <c r="K690" s="18">
        <f t="shared" si="89"/>
        <v>0</v>
      </c>
      <c r="L690" s="34">
        <f t="shared" si="94"/>
        <v>0</v>
      </c>
      <c r="M690" s="17">
        <f t="shared" si="90"/>
        <v>0</v>
      </c>
      <c r="N690" s="33">
        <f t="shared" si="91"/>
        <v>0</v>
      </c>
      <c r="O690" s="17">
        <f t="shared" si="92"/>
        <v>0</v>
      </c>
      <c r="AF690"/>
      <c r="AG690"/>
    </row>
    <row r="691" spans="2:33" x14ac:dyDescent="0.2">
      <c r="B691" s="15"/>
      <c r="D691" s="60"/>
      <c r="E691" s="61"/>
      <c r="F691" s="60">
        <f t="shared" si="87"/>
        <v>0</v>
      </c>
      <c r="G691" s="62">
        <f t="shared" si="88"/>
        <v>0</v>
      </c>
      <c r="H691" s="62">
        <f t="shared" si="93"/>
        <v>0</v>
      </c>
      <c r="I691" s="62">
        <f>IF(AND(OR(AND(OR(B691="ICE",AND(B691="nzev",D691&gt;2035)),D691&gt;0),B691="ZEV",AND(B691="nzev",D691&lt;=2035)),E691&lt;&gt;BL),VLOOKUP(E691,Selection!$C$2:$D$11,2,FALSE),0)</f>
        <v>0</v>
      </c>
      <c r="K691" s="18">
        <f t="shared" si="89"/>
        <v>0</v>
      </c>
      <c r="L691" s="34">
        <f t="shared" si="94"/>
        <v>0</v>
      </c>
      <c r="M691" s="17">
        <f t="shared" si="90"/>
        <v>0</v>
      </c>
      <c r="N691" s="33">
        <f t="shared" si="91"/>
        <v>0</v>
      </c>
      <c r="O691" s="17">
        <f t="shared" si="92"/>
        <v>0</v>
      </c>
      <c r="AF691"/>
      <c r="AG691"/>
    </row>
    <row r="692" spans="2:33" x14ac:dyDescent="0.2">
      <c r="B692" s="15"/>
      <c r="D692" s="60"/>
      <c r="E692" s="61"/>
      <c r="F692" s="60">
        <f t="shared" si="87"/>
        <v>0</v>
      </c>
      <c r="G692" s="62">
        <f t="shared" si="88"/>
        <v>0</v>
      </c>
      <c r="H692" s="62">
        <f t="shared" si="93"/>
        <v>0</v>
      </c>
      <c r="I692" s="62">
        <f>IF(AND(OR(AND(OR(B692="ICE",AND(B692="nzev",D692&gt;2035)),D692&gt;0),B692="ZEV",AND(B692="nzev",D692&lt;=2035)),E692&lt;&gt;BL),VLOOKUP(E692,Selection!$C$2:$D$11,2,FALSE),0)</f>
        <v>0</v>
      </c>
      <c r="K692" s="18">
        <f t="shared" si="89"/>
        <v>0</v>
      </c>
      <c r="L692" s="34">
        <f t="shared" si="94"/>
        <v>0</v>
      </c>
      <c r="M692" s="17">
        <f t="shared" si="90"/>
        <v>0</v>
      </c>
      <c r="N692" s="33">
        <f t="shared" si="91"/>
        <v>0</v>
      </c>
      <c r="O692" s="17">
        <f t="shared" si="92"/>
        <v>0</v>
      </c>
      <c r="AE692" s="18"/>
      <c r="AG692"/>
    </row>
    <row r="693" spans="2:33" x14ac:dyDescent="0.2">
      <c r="B693" s="15"/>
      <c r="D693" s="60"/>
      <c r="E693" s="61"/>
      <c r="F693" s="60">
        <f t="shared" si="87"/>
        <v>0</v>
      </c>
      <c r="G693" s="62">
        <f t="shared" si="88"/>
        <v>0</v>
      </c>
      <c r="H693" s="62">
        <f t="shared" si="93"/>
        <v>0</v>
      </c>
      <c r="I693" s="62">
        <f>IF(AND(OR(AND(OR(B693="ICE",AND(B693="nzev",D693&gt;2035)),D693&gt;0),B693="ZEV",AND(B693="nzev",D693&lt;=2035)),E693&lt;&gt;BL),VLOOKUP(E693,Selection!$C$2:$D$11,2,FALSE),0)</f>
        <v>0</v>
      </c>
      <c r="K693" s="18">
        <f t="shared" si="89"/>
        <v>0</v>
      </c>
      <c r="L693" s="34">
        <f t="shared" si="94"/>
        <v>0</v>
      </c>
      <c r="M693" s="17">
        <f t="shared" si="90"/>
        <v>0</v>
      </c>
      <c r="N693" s="33">
        <f t="shared" si="91"/>
        <v>0</v>
      </c>
      <c r="O693" s="17">
        <f t="shared" si="92"/>
        <v>0</v>
      </c>
      <c r="AF693"/>
      <c r="AG693"/>
    </row>
    <row r="694" spans="2:33" x14ac:dyDescent="0.2">
      <c r="B694" s="15"/>
      <c r="D694" s="60"/>
      <c r="E694" s="61"/>
      <c r="F694" s="60">
        <f t="shared" si="87"/>
        <v>0</v>
      </c>
      <c r="G694" s="62">
        <f t="shared" si="88"/>
        <v>0</v>
      </c>
      <c r="H694" s="62">
        <f t="shared" si="93"/>
        <v>0</v>
      </c>
      <c r="I694" s="62">
        <f>IF(AND(OR(AND(OR(B694="ICE",AND(B694="nzev",D694&gt;2035)),D694&gt;0),B694="ZEV",AND(B694="nzev",D694&lt;=2035)),E694&lt;&gt;BL),VLOOKUP(E694,Selection!$C$2:$D$11,2,FALSE),0)</f>
        <v>0</v>
      </c>
      <c r="K694" s="18">
        <f t="shared" si="89"/>
        <v>0</v>
      </c>
      <c r="L694" s="34">
        <f t="shared" si="94"/>
        <v>0</v>
      </c>
      <c r="M694" s="17">
        <f t="shared" si="90"/>
        <v>0</v>
      </c>
      <c r="N694" s="33">
        <f t="shared" si="91"/>
        <v>0</v>
      </c>
      <c r="O694" s="17">
        <f t="shared" si="92"/>
        <v>0</v>
      </c>
      <c r="AE694" s="18"/>
      <c r="AG694"/>
    </row>
    <row r="695" spans="2:33" x14ac:dyDescent="0.2">
      <c r="B695" s="15"/>
      <c r="D695" s="60"/>
      <c r="E695" s="61"/>
      <c r="F695" s="60">
        <f t="shared" si="87"/>
        <v>0</v>
      </c>
      <c r="G695" s="62">
        <f t="shared" si="88"/>
        <v>0</v>
      </c>
      <c r="H695" s="62">
        <f t="shared" si="93"/>
        <v>0</v>
      </c>
      <c r="I695" s="62">
        <f>IF(AND(OR(AND(OR(B695="ICE",AND(B695="nzev",D695&gt;2035)),D695&gt;0),B695="ZEV",AND(B695="nzev",D695&lt;=2035)),E695&lt;&gt;BL),VLOOKUP(E695,Selection!$C$2:$D$11,2,FALSE),0)</f>
        <v>0</v>
      </c>
      <c r="K695" s="18">
        <f t="shared" si="89"/>
        <v>0</v>
      </c>
      <c r="L695" s="34">
        <f t="shared" si="94"/>
        <v>0</v>
      </c>
      <c r="M695" s="17">
        <f t="shared" si="90"/>
        <v>0</v>
      </c>
      <c r="N695" s="33">
        <f t="shared" si="91"/>
        <v>0</v>
      </c>
      <c r="O695" s="17">
        <f t="shared" si="92"/>
        <v>0</v>
      </c>
      <c r="AF695"/>
      <c r="AG695"/>
    </row>
    <row r="696" spans="2:33" x14ac:dyDescent="0.2">
      <c r="B696" s="15"/>
      <c r="D696" s="60"/>
      <c r="E696" s="61"/>
      <c r="F696" s="60">
        <f t="shared" si="87"/>
        <v>0</v>
      </c>
      <c r="G696" s="62">
        <f t="shared" si="88"/>
        <v>0</v>
      </c>
      <c r="H696" s="62">
        <f t="shared" si="93"/>
        <v>0</v>
      </c>
      <c r="I696" s="62">
        <f>IF(AND(OR(AND(OR(B696="ICE",AND(B696="nzev",D696&gt;2035)),D696&gt;0),B696="ZEV",AND(B696="nzev",D696&lt;=2035)),E696&lt;&gt;BL),VLOOKUP(E696,Selection!$C$2:$D$11,2,FALSE),0)</f>
        <v>0</v>
      </c>
      <c r="K696" s="18">
        <f t="shared" si="89"/>
        <v>0</v>
      </c>
      <c r="L696" s="34">
        <f t="shared" si="94"/>
        <v>0</v>
      </c>
      <c r="M696" s="17">
        <f t="shared" si="90"/>
        <v>0</v>
      </c>
      <c r="N696" s="33">
        <f t="shared" si="91"/>
        <v>0</v>
      </c>
      <c r="O696" s="17">
        <f t="shared" si="92"/>
        <v>0</v>
      </c>
      <c r="AE696" s="18"/>
      <c r="AG696"/>
    </row>
    <row r="697" spans="2:33" x14ac:dyDescent="0.2">
      <c r="B697" s="15"/>
      <c r="D697" s="60"/>
      <c r="E697" s="61"/>
      <c r="F697" s="60">
        <f t="shared" si="87"/>
        <v>0</v>
      </c>
      <c r="G697" s="62">
        <f t="shared" si="88"/>
        <v>0</v>
      </c>
      <c r="H697" s="62">
        <f t="shared" si="93"/>
        <v>0</v>
      </c>
      <c r="I697" s="62">
        <f>IF(AND(OR(AND(OR(B697="ICE",AND(B697="nzev",D697&gt;2035)),D697&gt;0),B697="ZEV",AND(B697="nzev",D697&lt;=2035)),E697&lt;&gt;BL),VLOOKUP(E697,Selection!$C$2:$D$11,2,FALSE),0)</f>
        <v>0</v>
      </c>
      <c r="K697" s="18">
        <f t="shared" si="89"/>
        <v>0</v>
      </c>
      <c r="L697" s="34">
        <f t="shared" si="94"/>
        <v>0</v>
      </c>
      <c r="M697" s="17">
        <f t="shared" si="90"/>
        <v>0</v>
      </c>
      <c r="N697" s="33">
        <f t="shared" si="91"/>
        <v>0</v>
      </c>
      <c r="O697" s="17">
        <f t="shared" si="92"/>
        <v>0</v>
      </c>
      <c r="AF697"/>
      <c r="AG697"/>
    </row>
    <row r="698" spans="2:33" x14ac:dyDescent="0.2">
      <c r="B698" s="15"/>
      <c r="D698" s="60"/>
      <c r="E698" s="61"/>
      <c r="F698" s="60">
        <f t="shared" si="87"/>
        <v>0</v>
      </c>
      <c r="G698" s="62">
        <f t="shared" si="88"/>
        <v>0</v>
      </c>
      <c r="H698" s="62">
        <f t="shared" si="93"/>
        <v>0</v>
      </c>
      <c r="I698" s="62">
        <f>IF(AND(OR(AND(OR(B698="ICE",AND(B698="nzev",D698&gt;2035)),D698&gt;0),B698="ZEV",AND(B698="nzev",D698&lt;=2035)),E698&lt;&gt;BL),VLOOKUP(E698,Selection!$C$2:$D$11,2,FALSE),0)</f>
        <v>0</v>
      </c>
      <c r="K698" s="18">
        <f t="shared" si="89"/>
        <v>0</v>
      </c>
      <c r="L698" s="34">
        <f t="shared" si="94"/>
        <v>0</v>
      </c>
      <c r="M698" s="17">
        <f t="shared" si="90"/>
        <v>0</v>
      </c>
      <c r="N698" s="33">
        <f t="shared" si="91"/>
        <v>0</v>
      </c>
      <c r="O698" s="17">
        <f t="shared" si="92"/>
        <v>0</v>
      </c>
      <c r="AF698"/>
      <c r="AG698"/>
    </row>
    <row r="699" spans="2:33" x14ac:dyDescent="0.2">
      <c r="B699" s="15"/>
      <c r="D699" s="60"/>
      <c r="E699" s="61"/>
      <c r="F699" s="60">
        <f t="shared" si="87"/>
        <v>0</v>
      </c>
      <c r="G699" s="62">
        <f t="shared" si="88"/>
        <v>0</v>
      </c>
      <c r="H699" s="62">
        <f t="shared" si="93"/>
        <v>0</v>
      </c>
      <c r="I699" s="62">
        <f>IF(AND(OR(AND(OR(B699="ICE",AND(B699="nzev",D699&gt;2035)),D699&gt;0),B699="ZEV",AND(B699="nzev",D699&lt;=2035)),E699&lt;&gt;BL),VLOOKUP(E699,Selection!$C$2:$D$11,2,FALSE),0)</f>
        <v>0</v>
      </c>
      <c r="K699" s="18">
        <f t="shared" si="89"/>
        <v>0</v>
      </c>
      <c r="L699" s="34">
        <f t="shared" si="94"/>
        <v>0</v>
      </c>
      <c r="M699" s="17">
        <f t="shared" si="90"/>
        <v>0</v>
      </c>
      <c r="N699" s="33">
        <f t="shared" si="91"/>
        <v>0</v>
      </c>
      <c r="O699" s="17">
        <f t="shared" si="92"/>
        <v>0</v>
      </c>
      <c r="AF699"/>
      <c r="AG699"/>
    </row>
    <row r="700" spans="2:33" x14ac:dyDescent="0.2">
      <c r="B700" s="15"/>
      <c r="D700" s="60"/>
      <c r="E700" s="61"/>
      <c r="F700" s="60">
        <f t="shared" si="87"/>
        <v>0</v>
      </c>
      <c r="G700" s="62">
        <f t="shared" si="88"/>
        <v>0</v>
      </c>
      <c r="H700" s="62">
        <f t="shared" si="93"/>
        <v>0</v>
      </c>
      <c r="I700" s="62">
        <f>IF(AND(OR(AND(OR(B700="ICE",AND(B700="nzev",D700&gt;2035)),D700&gt;0),B700="ZEV",AND(B700="nzev",D700&lt;=2035)),E700&lt;&gt;BL),VLOOKUP(E700,Selection!$C$2:$D$11,2,FALSE),0)</f>
        <v>0</v>
      </c>
      <c r="K700" s="18">
        <f t="shared" si="89"/>
        <v>0</v>
      </c>
      <c r="L700" s="34">
        <f t="shared" si="94"/>
        <v>0</v>
      </c>
      <c r="M700" s="17">
        <f t="shared" si="90"/>
        <v>0</v>
      </c>
      <c r="N700" s="33">
        <f t="shared" si="91"/>
        <v>0</v>
      </c>
      <c r="O700" s="17">
        <f t="shared" si="92"/>
        <v>0</v>
      </c>
      <c r="AF700"/>
      <c r="AG700"/>
    </row>
    <row r="701" spans="2:33" x14ac:dyDescent="0.2">
      <c r="B701" s="15"/>
      <c r="D701" s="60"/>
      <c r="E701" s="61"/>
      <c r="F701" s="60">
        <f t="shared" si="87"/>
        <v>0</v>
      </c>
      <c r="G701" s="62">
        <f t="shared" si="88"/>
        <v>0</v>
      </c>
      <c r="H701" s="62">
        <f t="shared" si="93"/>
        <v>0</v>
      </c>
      <c r="I701" s="62">
        <f>IF(AND(OR(AND(OR(B701="ICE",AND(B701="nzev",D701&gt;2035)),D701&gt;0),B701="ZEV",AND(B701="nzev",D701&lt;=2035)),E701&lt;&gt;BL),VLOOKUP(E701,Selection!$C$2:$D$11,2,FALSE),0)</f>
        <v>0</v>
      </c>
      <c r="K701" s="18">
        <f t="shared" si="89"/>
        <v>0</v>
      </c>
      <c r="L701" s="34">
        <f t="shared" si="94"/>
        <v>0</v>
      </c>
      <c r="M701" s="17">
        <f t="shared" si="90"/>
        <v>0</v>
      </c>
      <c r="N701" s="33">
        <f t="shared" si="91"/>
        <v>0</v>
      </c>
      <c r="O701" s="17">
        <f t="shared" si="92"/>
        <v>0</v>
      </c>
      <c r="AF701"/>
      <c r="AG701"/>
    </row>
    <row r="702" spans="2:33" x14ac:dyDescent="0.2">
      <c r="B702" s="15"/>
      <c r="D702" s="60"/>
      <c r="E702" s="61"/>
      <c r="F702" s="60">
        <f t="shared" si="87"/>
        <v>0</v>
      </c>
      <c r="G702" s="62">
        <f t="shared" si="88"/>
        <v>0</v>
      </c>
      <c r="H702" s="62">
        <f t="shared" si="93"/>
        <v>0</v>
      </c>
      <c r="I702" s="62">
        <f>IF(AND(OR(AND(OR(B702="ICE",AND(B702="nzev",D702&gt;2035)),D702&gt;0),B702="ZEV",AND(B702="nzev",D702&lt;=2035)),E702&lt;&gt;BL),VLOOKUP(E702,Selection!$C$2:$D$11,2,FALSE),0)</f>
        <v>0</v>
      </c>
      <c r="K702" s="18">
        <f t="shared" si="89"/>
        <v>0</v>
      </c>
      <c r="L702" s="34">
        <f t="shared" si="94"/>
        <v>0</v>
      </c>
      <c r="M702" s="17">
        <f t="shared" si="90"/>
        <v>0</v>
      </c>
      <c r="N702" s="33">
        <f t="shared" si="91"/>
        <v>0</v>
      </c>
      <c r="O702" s="17">
        <f t="shared" si="92"/>
        <v>0</v>
      </c>
      <c r="AF702"/>
      <c r="AG702"/>
    </row>
    <row r="703" spans="2:33" x14ac:dyDescent="0.2">
      <c r="B703" s="15"/>
      <c r="D703" s="60"/>
      <c r="E703" s="61"/>
      <c r="F703" s="60">
        <f t="shared" si="87"/>
        <v>0</v>
      </c>
      <c r="G703" s="62">
        <f t="shared" si="88"/>
        <v>0</v>
      </c>
      <c r="H703" s="62">
        <f t="shared" si="93"/>
        <v>0</v>
      </c>
      <c r="I703" s="62">
        <f>IF(AND(OR(AND(OR(B703="ICE",AND(B703="nzev",D703&gt;2035)),D703&gt;0),B703="ZEV",AND(B703="nzev",D703&lt;=2035)),E703&lt;&gt;BL),VLOOKUP(E703,Selection!$C$2:$D$11,2,FALSE),0)</f>
        <v>0</v>
      </c>
      <c r="K703" s="18">
        <f t="shared" si="89"/>
        <v>0</v>
      </c>
      <c r="L703" s="34">
        <f t="shared" si="94"/>
        <v>0</v>
      </c>
      <c r="M703" s="17">
        <f t="shared" si="90"/>
        <v>0</v>
      </c>
      <c r="N703" s="33">
        <f t="shared" si="91"/>
        <v>0</v>
      </c>
      <c r="O703" s="17">
        <f t="shared" si="92"/>
        <v>0</v>
      </c>
      <c r="AF703"/>
      <c r="AG703"/>
    </row>
    <row r="704" spans="2:33" x14ac:dyDescent="0.2">
      <c r="B704" s="15"/>
      <c r="D704" s="60"/>
      <c r="E704" s="61"/>
      <c r="F704" s="60">
        <f t="shared" si="87"/>
        <v>0</v>
      </c>
      <c r="G704" s="62">
        <f t="shared" si="88"/>
        <v>0</v>
      </c>
      <c r="H704" s="62">
        <f t="shared" si="93"/>
        <v>0</v>
      </c>
      <c r="I704" s="62">
        <f>IF(AND(OR(AND(OR(B704="ICE",AND(B704="nzev",D704&gt;2035)),D704&gt;0),B704="ZEV",AND(B704="nzev",D704&lt;=2035)),E704&lt;&gt;BL),VLOOKUP(E704,Selection!$C$2:$D$11,2,FALSE),0)</f>
        <v>0</v>
      </c>
      <c r="K704" s="18">
        <f t="shared" si="89"/>
        <v>0</v>
      </c>
      <c r="L704" s="34">
        <f t="shared" si="94"/>
        <v>0</v>
      </c>
      <c r="M704" s="17">
        <f t="shared" si="90"/>
        <v>0</v>
      </c>
      <c r="N704" s="33">
        <f t="shared" si="91"/>
        <v>0</v>
      </c>
      <c r="O704" s="17">
        <f t="shared" si="92"/>
        <v>0</v>
      </c>
      <c r="AF704"/>
      <c r="AG704"/>
    </row>
    <row r="705" spans="2:33" x14ac:dyDescent="0.2">
      <c r="B705" s="15"/>
      <c r="D705" s="60"/>
      <c r="E705" s="61"/>
      <c r="F705" s="60">
        <f t="shared" si="87"/>
        <v>0</v>
      </c>
      <c r="G705" s="62">
        <f t="shared" si="88"/>
        <v>0</v>
      </c>
      <c r="H705" s="62">
        <f t="shared" si="93"/>
        <v>0</v>
      </c>
      <c r="I705" s="62">
        <f>IF(AND(OR(AND(OR(B705="ICE",AND(B705="nzev",D705&gt;2035)),D705&gt;0),B705="ZEV",AND(B705="nzev",D705&lt;=2035)),E705&lt;&gt;BL),VLOOKUP(E705,Selection!$C$2:$D$11,2,FALSE),0)</f>
        <v>0</v>
      </c>
      <c r="K705" s="18">
        <f t="shared" si="89"/>
        <v>0</v>
      </c>
      <c r="L705" s="34">
        <f t="shared" si="94"/>
        <v>0</v>
      </c>
      <c r="M705" s="17">
        <f t="shared" si="90"/>
        <v>0</v>
      </c>
      <c r="N705" s="33">
        <f t="shared" si="91"/>
        <v>0</v>
      </c>
      <c r="O705" s="17">
        <f t="shared" si="92"/>
        <v>0</v>
      </c>
      <c r="AF705"/>
      <c r="AG705"/>
    </row>
    <row r="706" spans="2:33" x14ac:dyDescent="0.2">
      <c r="B706" s="15"/>
      <c r="D706" s="60"/>
      <c r="E706" s="61"/>
      <c r="F706" s="60">
        <f t="shared" si="87"/>
        <v>0</v>
      </c>
      <c r="G706" s="62">
        <f t="shared" si="88"/>
        <v>0</v>
      </c>
      <c r="H706" s="62">
        <f t="shared" si="93"/>
        <v>0</v>
      </c>
      <c r="I706" s="62">
        <f>IF(AND(OR(AND(OR(B706="ICE",AND(B706="nzev",D706&gt;2035)),D706&gt;0),B706="ZEV",AND(B706="nzev",D706&lt;=2035)),E706&lt;&gt;BL),VLOOKUP(E706,Selection!$C$2:$D$11,2,FALSE),0)</f>
        <v>0</v>
      </c>
      <c r="K706" s="18">
        <f t="shared" si="89"/>
        <v>0</v>
      </c>
      <c r="L706" s="34">
        <f t="shared" si="94"/>
        <v>0</v>
      </c>
      <c r="M706" s="17">
        <f t="shared" si="90"/>
        <v>0</v>
      </c>
      <c r="N706" s="33">
        <f t="shared" si="91"/>
        <v>0</v>
      </c>
      <c r="O706" s="17">
        <f t="shared" si="92"/>
        <v>0</v>
      </c>
      <c r="AF706"/>
      <c r="AG706"/>
    </row>
    <row r="707" spans="2:33" x14ac:dyDescent="0.2">
      <c r="B707" s="15"/>
      <c r="D707" s="60"/>
      <c r="E707" s="61"/>
      <c r="F707" s="60">
        <f t="shared" si="87"/>
        <v>0</v>
      </c>
      <c r="G707" s="62">
        <f t="shared" si="88"/>
        <v>0</v>
      </c>
      <c r="H707" s="62">
        <f t="shared" si="93"/>
        <v>0</v>
      </c>
      <c r="I707" s="62">
        <f>IF(AND(OR(AND(OR(B707="ICE",AND(B707="nzev",D707&gt;2035)),D707&gt;0),B707="ZEV",AND(B707="nzev",D707&lt;=2035)),E707&lt;&gt;BL),VLOOKUP(E707,Selection!$C$2:$D$11,2,FALSE),0)</f>
        <v>0</v>
      </c>
      <c r="K707" s="18">
        <f t="shared" si="89"/>
        <v>0</v>
      </c>
      <c r="L707" s="34">
        <f t="shared" si="94"/>
        <v>0</v>
      </c>
      <c r="M707" s="17">
        <f t="shared" si="90"/>
        <v>0</v>
      </c>
      <c r="N707" s="33">
        <f t="shared" si="91"/>
        <v>0</v>
      </c>
      <c r="O707" s="17">
        <f t="shared" si="92"/>
        <v>0</v>
      </c>
      <c r="AF707"/>
      <c r="AG707"/>
    </row>
    <row r="708" spans="2:33" x14ac:dyDescent="0.2">
      <c r="B708" s="15"/>
      <c r="D708" s="60"/>
      <c r="E708" s="61"/>
      <c r="F708" s="60">
        <f t="shared" si="87"/>
        <v>0</v>
      </c>
      <c r="G708" s="62">
        <f t="shared" si="88"/>
        <v>0</v>
      </c>
      <c r="H708" s="62">
        <f t="shared" si="93"/>
        <v>0</v>
      </c>
      <c r="I708" s="62">
        <f>IF(AND(OR(AND(OR(B708="ICE",AND(B708="nzev",D708&gt;2035)),D708&gt;0),B708="ZEV",AND(B708="nzev",D708&lt;=2035)),E708&lt;&gt;BL),VLOOKUP(E708,Selection!$C$2:$D$11,2,FALSE),0)</f>
        <v>0</v>
      </c>
      <c r="K708" s="18">
        <f t="shared" si="89"/>
        <v>0</v>
      </c>
      <c r="L708" s="34">
        <f t="shared" si="94"/>
        <v>0</v>
      </c>
      <c r="M708" s="17">
        <f t="shared" si="90"/>
        <v>0</v>
      </c>
      <c r="N708" s="33">
        <f t="shared" si="91"/>
        <v>0</v>
      </c>
      <c r="O708" s="17">
        <f t="shared" si="92"/>
        <v>0</v>
      </c>
      <c r="AF708"/>
      <c r="AG708"/>
    </row>
    <row r="709" spans="2:33" x14ac:dyDescent="0.2">
      <c r="B709" s="15"/>
      <c r="D709" s="60"/>
      <c r="E709" s="61"/>
      <c r="F709" s="60">
        <f t="shared" si="87"/>
        <v>0</v>
      </c>
      <c r="G709" s="62">
        <f t="shared" si="88"/>
        <v>0</v>
      </c>
      <c r="H709" s="62">
        <f t="shared" si="93"/>
        <v>0</v>
      </c>
      <c r="I709" s="62">
        <f>IF(AND(OR(AND(OR(B709="ICE",AND(B709="nzev",D709&gt;2035)),D709&gt;0),B709="ZEV",AND(B709="nzev",D709&lt;=2035)),E709&lt;&gt;BL),VLOOKUP(E709,Selection!$C$2:$D$11,2,FALSE),0)</f>
        <v>0</v>
      </c>
      <c r="K709" s="18">
        <f t="shared" si="89"/>
        <v>0</v>
      </c>
      <c r="L709" s="34">
        <f t="shared" si="94"/>
        <v>0</v>
      </c>
      <c r="M709" s="17">
        <f t="shared" si="90"/>
        <v>0</v>
      </c>
      <c r="N709" s="33">
        <f t="shared" si="91"/>
        <v>0</v>
      </c>
      <c r="O709" s="17">
        <f t="shared" si="92"/>
        <v>0</v>
      </c>
      <c r="AF709"/>
      <c r="AG709"/>
    </row>
    <row r="710" spans="2:33" x14ac:dyDescent="0.2">
      <c r="B710" s="15"/>
      <c r="D710" s="60"/>
      <c r="E710" s="61"/>
      <c r="F710" s="60">
        <f t="shared" ref="F710:F773" si="95">IF(AND(OR(B710="ICE",AND(B710="nzev",D710&gt;2035)),E710&lt;&gt;BL),IF(IFERROR(SEARCH("cab tractor",E710),FALSE),"Please Enter",BL),BL)</f>
        <v>0</v>
      </c>
      <c r="G710" s="62">
        <f t="shared" ref="G710:G773" si="96">IF(AND(OR(B710="ICE",AND(B710="nzev",D710&gt;2035)),E710&lt;&gt;BL),IF(IFERROR(SEARCH("cab tractor",E710),FALSE),IF(AND(F710&gt;12,F710&lt;19),F710,18),18),IF(D710&gt;1900,18,BL))</f>
        <v>0</v>
      </c>
      <c r="H710" s="62">
        <f t="shared" si="93"/>
        <v>0</v>
      </c>
      <c r="I710" s="62">
        <f>IF(AND(OR(AND(OR(B710="ICE",AND(B710="nzev",D710&gt;2035)),D710&gt;0),B710="ZEV",AND(B710="nzev",D710&lt;=2035)),E710&lt;&gt;BL),VLOOKUP(E710,Selection!$C$2:$D$11,2,FALSE),0)</f>
        <v>0</v>
      </c>
      <c r="K710" s="18">
        <f t="shared" ref="K710:K773" si="97">IF(B710="ICE",IF(D710&gt;0,D710+18,0),IF(OR(AND(B710="nzev",D710&lt;=2035),B710="zev"),0,IF(D710&gt;0,D710+18,0)))</f>
        <v>0</v>
      </c>
      <c r="L710" s="34">
        <f t="shared" si="94"/>
        <v>0</v>
      </c>
      <c r="M710" s="17">
        <f t="shared" ref="M710:M773" si="98">IF(B710="ICE",IF(ISNUMBER(L710),D710+L710,D710+18),IF(AND(B710="nzev",D710&gt;2035),IF(ISNUMBER(L710),D710+L710,D710+18),0))</f>
        <v>0</v>
      </c>
      <c r="N710" s="33">
        <f t="shared" ref="N710:N773" si="99">IF(AND(OR(B710="ICE",AND(B710="nzev",D710&gt;2035)),D710&gt;0),I710,IF(OR(B710="ZEV",AND(B710="nzev",D710&lt;=2035)),-1*I710,0))</f>
        <v>0</v>
      </c>
      <c r="O710" s="17">
        <f t="shared" ref="O710:O773" si="100">IF(OR(B710="ICE",AND(B710="nzev",D710&gt;2035)),1,IF(OR(B710="ZEV",AND(B710="nzev",D710&lt;=2035)),-1,0))</f>
        <v>0</v>
      </c>
      <c r="AF710"/>
      <c r="AG710"/>
    </row>
    <row r="711" spans="2:33" x14ac:dyDescent="0.2">
      <c r="B711" s="15"/>
      <c r="D711" s="60"/>
      <c r="E711" s="61"/>
      <c r="F711" s="60">
        <f t="shared" si="95"/>
        <v>0</v>
      </c>
      <c r="G711" s="62">
        <f t="shared" si="96"/>
        <v>0</v>
      </c>
      <c r="H711" s="62">
        <f t="shared" ref="H711:H774" si="101">IF(M711&lt;K711,M711,K711)</f>
        <v>0</v>
      </c>
      <c r="I711" s="62">
        <f>IF(AND(OR(AND(OR(B711="ICE",AND(B711="nzev",D711&gt;2035)),D711&gt;0),B711="ZEV",AND(B711="nzev",D711&lt;=2035)),E711&lt;&gt;BL),VLOOKUP(E711,Selection!$C$2:$D$11,2,FALSE),0)</f>
        <v>0</v>
      </c>
      <c r="K711" s="18">
        <f t="shared" si="97"/>
        <v>0</v>
      </c>
      <c r="L711" s="34">
        <f t="shared" ref="L711:L774" si="102">G711</f>
        <v>0</v>
      </c>
      <c r="M711" s="17">
        <f t="shared" si="98"/>
        <v>0</v>
      </c>
      <c r="N711" s="33">
        <f t="shared" si="99"/>
        <v>0</v>
      </c>
      <c r="O711" s="17">
        <f t="shared" si="100"/>
        <v>0</v>
      </c>
      <c r="AF711"/>
      <c r="AG711"/>
    </row>
    <row r="712" spans="2:33" x14ac:dyDescent="0.2">
      <c r="B712" s="15"/>
      <c r="D712" s="60"/>
      <c r="E712" s="61"/>
      <c r="F712" s="60">
        <f t="shared" si="95"/>
        <v>0</v>
      </c>
      <c r="G712" s="62">
        <f t="shared" si="96"/>
        <v>0</v>
      </c>
      <c r="H712" s="62">
        <f t="shared" si="101"/>
        <v>0</v>
      </c>
      <c r="I712" s="62">
        <f>IF(AND(OR(AND(OR(B712="ICE",AND(B712="nzev",D712&gt;2035)),D712&gt;0),B712="ZEV",AND(B712="nzev",D712&lt;=2035)),E712&lt;&gt;BL),VLOOKUP(E712,Selection!$C$2:$D$11,2,FALSE),0)</f>
        <v>0</v>
      </c>
      <c r="K712" s="18">
        <f t="shared" si="97"/>
        <v>0</v>
      </c>
      <c r="L712" s="34">
        <f t="shared" si="102"/>
        <v>0</v>
      </c>
      <c r="M712" s="17">
        <f t="shared" si="98"/>
        <v>0</v>
      </c>
      <c r="N712" s="33">
        <f t="shared" si="99"/>
        <v>0</v>
      </c>
      <c r="O712" s="17">
        <f t="shared" si="100"/>
        <v>0</v>
      </c>
      <c r="AF712"/>
      <c r="AG712"/>
    </row>
    <row r="713" spans="2:33" x14ac:dyDescent="0.2">
      <c r="B713" s="15"/>
      <c r="D713" s="60"/>
      <c r="E713" s="61"/>
      <c r="F713" s="60">
        <f t="shared" si="95"/>
        <v>0</v>
      </c>
      <c r="G713" s="62">
        <f t="shared" si="96"/>
        <v>0</v>
      </c>
      <c r="H713" s="62">
        <f t="shared" si="101"/>
        <v>0</v>
      </c>
      <c r="I713" s="62">
        <f>IF(AND(OR(AND(OR(B713="ICE",AND(B713="nzev",D713&gt;2035)),D713&gt;0),B713="ZEV",AND(B713="nzev",D713&lt;=2035)),E713&lt;&gt;BL),VLOOKUP(E713,Selection!$C$2:$D$11,2,FALSE),0)</f>
        <v>0</v>
      </c>
      <c r="K713" s="18">
        <f t="shared" si="97"/>
        <v>0</v>
      </c>
      <c r="L713" s="34">
        <f t="shared" si="102"/>
        <v>0</v>
      </c>
      <c r="M713" s="17">
        <f t="shared" si="98"/>
        <v>0</v>
      </c>
      <c r="N713" s="33">
        <f t="shared" si="99"/>
        <v>0</v>
      </c>
      <c r="O713" s="17">
        <f t="shared" si="100"/>
        <v>0</v>
      </c>
      <c r="AF713"/>
      <c r="AG713"/>
    </row>
    <row r="714" spans="2:33" x14ac:dyDescent="0.2">
      <c r="B714" s="15"/>
      <c r="D714" s="60"/>
      <c r="E714" s="61"/>
      <c r="F714" s="60">
        <f t="shared" si="95"/>
        <v>0</v>
      </c>
      <c r="G714" s="62">
        <f t="shared" si="96"/>
        <v>0</v>
      </c>
      <c r="H714" s="62">
        <f t="shared" si="101"/>
        <v>0</v>
      </c>
      <c r="I714" s="62">
        <f>IF(AND(OR(AND(OR(B714="ICE",AND(B714="nzev",D714&gt;2035)),D714&gt;0),B714="ZEV",AND(B714="nzev",D714&lt;=2035)),E714&lt;&gt;BL),VLOOKUP(E714,Selection!$C$2:$D$11,2,FALSE),0)</f>
        <v>0</v>
      </c>
      <c r="K714" s="18">
        <f t="shared" si="97"/>
        <v>0</v>
      </c>
      <c r="L714" s="34">
        <f t="shared" si="102"/>
        <v>0</v>
      </c>
      <c r="M714" s="17">
        <f t="shared" si="98"/>
        <v>0</v>
      </c>
      <c r="N714" s="33">
        <f t="shared" si="99"/>
        <v>0</v>
      </c>
      <c r="O714" s="17">
        <f t="shared" si="100"/>
        <v>0</v>
      </c>
      <c r="AF714"/>
      <c r="AG714"/>
    </row>
    <row r="715" spans="2:33" x14ac:dyDescent="0.2">
      <c r="B715" s="15"/>
      <c r="D715" s="60"/>
      <c r="E715" s="61"/>
      <c r="F715" s="60">
        <f t="shared" si="95"/>
        <v>0</v>
      </c>
      <c r="G715" s="62">
        <f t="shared" si="96"/>
        <v>0</v>
      </c>
      <c r="H715" s="62">
        <f t="shared" si="101"/>
        <v>0</v>
      </c>
      <c r="I715" s="62">
        <f>IF(AND(OR(AND(OR(B715="ICE",AND(B715="nzev",D715&gt;2035)),D715&gt;0),B715="ZEV",AND(B715="nzev",D715&lt;=2035)),E715&lt;&gt;BL),VLOOKUP(E715,Selection!$C$2:$D$11,2,FALSE),0)</f>
        <v>0</v>
      </c>
      <c r="K715" s="18">
        <f t="shared" si="97"/>
        <v>0</v>
      </c>
      <c r="L715" s="34">
        <f t="shared" si="102"/>
        <v>0</v>
      </c>
      <c r="M715" s="17">
        <f t="shared" si="98"/>
        <v>0</v>
      </c>
      <c r="N715" s="33">
        <f t="shared" si="99"/>
        <v>0</v>
      </c>
      <c r="O715" s="17">
        <f t="shared" si="100"/>
        <v>0</v>
      </c>
      <c r="AF715"/>
      <c r="AG715"/>
    </row>
    <row r="716" spans="2:33" x14ac:dyDescent="0.2">
      <c r="B716" s="15"/>
      <c r="D716" s="60"/>
      <c r="E716" s="61"/>
      <c r="F716" s="60">
        <f t="shared" si="95"/>
        <v>0</v>
      </c>
      <c r="G716" s="62">
        <f t="shared" si="96"/>
        <v>0</v>
      </c>
      <c r="H716" s="62">
        <f t="shared" si="101"/>
        <v>0</v>
      </c>
      <c r="I716" s="62">
        <f>IF(AND(OR(AND(OR(B716="ICE",AND(B716="nzev",D716&gt;2035)),D716&gt;0),B716="ZEV",AND(B716="nzev",D716&lt;=2035)),E716&lt;&gt;BL),VLOOKUP(E716,Selection!$C$2:$D$11,2,FALSE),0)</f>
        <v>0</v>
      </c>
      <c r="K716" s="18">
        <f t="shared" si="97"/>
        <v>0</v>
      </c>
      <c r="L716" s="34">
        <f t="shared" si="102"/>
        <v>0</v>
      </c>
      <c r="M716" s="17">
        <f t="shared" si="98"/>
        <v>0</v>
      </c>
      <c r="N716" s="33">
        <f t="shared" si="99"/>
        <v>0</v>
      </c>
      <c r="O716" s="17">
        <f t="shared" si="100"/>
        <v>0</v>
      </c>
      <c r="AF716"/>
      <c r="AG716"/>
    </row>
    <row r="717" spans="2:33" x14ac:dyDescent="0.2">
      <c r="B717" s="15"/>
      <c r="D717" s="60"/>
      <c r="E717" s="61"/>
      <c r="F717" s="60">
        <f t="shared" si="95"/>
        <v>0</v>
      </c>
      <c r="G717" s="62">
        <f t="shared" si="96"/>
        <v>0</v>
      </c>
      <c r="H717" s="62">
        <f t="shared" si="101"/>
        <v>0</v>
      </c>
      <c r="I717" s="62">
        <f>IF(AND(OR(AND(OR(B717="ICE",AND(B717="nzev",D717&gt;2035)),D717&gt;0),B717="ZEV",AND(B717="nzev",D717&lt;=2035)),E717&lt;&gt;BL),VLOOKUP(E717,Selection!$C$2:$D$11,2,FALSE),0)</f>
        <v>0</v>
      </c>
      <c r="K717" s="18">
        <f t="shared" si="97"/>
        <v>0</v>
      </c>
      <c r="L717" s="34">
        <f t="shared" si="102"/>
        <v>0</v>
      </c>
      <c r="M717" s="17">
        <f t="shared" si="98"/>
        <v>0</v>
      </c>
      <c r="N717" s="33">
        <f t="shared" si="99"/>
        <v>0</v>
      </c>
      <c r="O717" s="17">
        <f t="shared" si="100"/>
        <v>0</v>
      </c>
      <c r="AF717"/>
      <c r="AG717"/>
    </row>
    <row r="718" spans="2:33" x14ac:dyDescent="0.2">
      <c r="B718" s="15"/>
      <c r="D718" s="60"/>
      <c r="E718" s="61"/>
      <c r="F718" s="60">
        <f t="shared" si="95"/>
        <v>0</v>
      </c>
      <c r="G718" s="62">
        <f t="shared" si="96"/>
        <v>0</v>
      </c>
      <c r="H718" s="62">
        <f t="shared" si="101"/>
        <v>0</v>
      </c>
      <c r="I718" s="62">
        <f>IF(AND(OR(AND(OR(B718="ICE",AND(B718="nzev",D718&gt;2035)),D718&gt;0),B718="ZEV",AND(B718="nzev",D718&lt;=2035)),E718&lt;&gt;BL),VLOOKUP(E718,Selection!$C$2:$D$11,2,FALSE),0)</f>
        <v>0</v>
      </c>
      <c r="K718" s="18">
        <f t="shared" si="97"/>
        <v>0</v>
      </c>
      <c r="L718" s="34">
        <f t="shared" si="102"/>
        <v>0</v>
      </c>
      <c r="M718" s="17">
        <f t="shared" si="98"/>
        <v>0</v>
      </c>
      <c r="N718" s="33">
        <f t="shared" si="99"/>
        <v>0</v>
      </c>
      <c r="O718" s="17">
        <f t="shared" si="100"/>
        <v>0</v>
      </c>
      <c r="AF718"/>
      <c r="AG718"/>
    </row>
    <row r="719" spans="2:33" x14ac:dyDescent="0.2">
      <c r="B719" s="15"/>
      <c r="D719" s="60"/>
      <c r="E719" s="61"/>
      <c r="F719" s="60">
        <f t="shared" si="95"/>
        <v>0</v>
      </c>
      <c r="G719" s="62">
        <f t="shared" si="96"/>
        <v>0</v>
      </c>
      <c r="H719" s="62">
        <f t="shared" si="101"/>
        <v>0</v>
      </c>
      <c r="I719" s="62">
        <f>IF(AND(OR(AND(OR(B719="ICE",AND(B719="nzev",D719&gt;2035)),D719&gt;0),B719="ZEV",AND(B719="nzev",D719&lt;=2035)),E719&lt;&gt;BL),VLOOKUP(E719,Selection!$C$2:$D$11,2,FALSE),0)</f>
        <v>0</v>
      </c>
      <c r="K719" s="18">
        <f t="shared" si="97"/>
        <v>0</v>
      </c>
      <c r="L719" s="34">
        <f t="shared" si="102"/>
        <v>0</v>
      </c>
      <c r="M719" s="17">
        <f t="shared" si="98"/>
        <v>0</v>
      </c>
      <c r="N719" s="33">
        <f t="shared" si="99"/>
        <v>0</v>
      </c>
      <c r="O719" s="17">
        <f t="shared" si="100"/>
        <v>0</v>
      </c>
      <c r="AF719"/>
      <c r="AG719"/>
    </row>
    <row r="720" spans="2:33" x14ac:dyDescent="0.2">
      <c r="B720" s="15"/>
      <c r="D720" s="60"/>
      <c r="E720" s="61"/>
      <c r="F720" s="60">
        <f t="shared" si="95"/>
        <v>0</v>
      </c>
      <c r="G720" s="62">
        <f t="shared" si="96"/>
        <v>0</v>
      </c>
      <c r="H720" s="62">
        <f t="shared" si="101"/>
        <v>0</v>
      </c>
      <c r="I720" s="62">
        <f>IF(AND(OR(AND(OR(B720="ICE",AND(B720="nzev",D720&gt;2035)),D720&gt;0),B720="ZEV",AND(B720="nzev",D720&lt;=2035)),E720&lt;&gt;BL),VLOOKUP(E720,Selection!$C$2:$D$11,2,FALSE),0)</f>
        <v>0</v>
      </c>
      <c r="K720" s="18">
        <f t="shared" si="97"/>
        <v>0</v>
      </c>
      <c r="L720" s="34">
        <f t="shared" si="102"/>
        <v>0</v>
      </c>
      <c r="M720" s="17">
        <f t="shared" si="98"/>
        <v>0</v>
      </c>
      <c r="N720" s="33">
        <f t="shared" si="99"/>
        <v>0</v>
      </c>
      <c r="O720" s="17">
        <f t="shared" si="100"/>
        <v>0</v>
      </c>
      <c r="AF720"/>
      <c r="AG720"/>
    </row>
    <row r="721" spans="2:33" x14ac:dyDescent="0.2">
      <c r="B721" s="15"/>
      <c r="D721" s="60"/>
      <c r="E721" s="61"/>
      <c r="F721" s="60">
        <f t="shared" si="95"/>
        <v>0</v>
      </c>
      <c r="G721" s="62">
        <f t="shared" si="96"/>
        <v>0</v>
      </c>
      <c r="H721" s="62">
        <f t="shared" si="101"/>
        <v>0</v>
      </c>
      <c r="I721" s="62">
        <f>IF(AND(OR(AND(OR(B721="ICE",AND(B721="nzev",D721&gt;2035)),D721&gt;0),B721="ZEV",AND(B721="nzev",D721&lt;=2035)),E721&lt;&gt;BL),VLOOKUP(E721,Selection!$C$2:$D$11,2,FALSE),0)</f>
        <v>0</v>
      </c>
      <c r="K721" s="18">
        <f t="shared" si="97"/>
        <v>0</v>
      </c>
      <c r="L721" s="34">
        <f t="shared" si="102"/>
        <v>0</v>
      </c>
      <c r="M721" s="17">
        <f t="shared" si="98"/>
        <v>0</v>
      </c>
      <c r="N721" s="33">
        <f t="shared" si="99"/>
        <v>0</v>
      </c>
      <c r="O721" s="17">
        <f t="shared" si="100"/>
        <v>0</v>
      </c>
      <c r="AF721"/>
      <c r="AG721"/>
    </row>
    <row r="722" spans="2:33" x14ac:dyDescent="0.2">
      <c r="B722" s="15"/>
      <c r="D722" s="60"/>
      <c r="E722" s="61"/>
      <c r="F722" s="60">
        <f t="shared" si="95"/>
        <v>0</v>
      </c>
      <c r="G722" s="62">
        <f t="shared" si="96"/>
        <v>0</v>
      </c>
      <c r="H722" s="62">
        <f t="shared" si="101"/>
        <v>0</v>
      </c>
      <c r="I722" s="62">
        <f>IF(AND(OR(AND(OR(B722="ICE",AND(B722="nzev",D722&gt;2035)),D722&gt;0),B722="ZEV",AND(B722="nzev",D722&lt;=2035)),E722&lt;&gt;BL),VLOOKUP(E722,Selection!$C$2:$D$11,2,FALSE),0)</f>
        <v>0</v>
      </c>
      <c r="K722" s="18">
        <f t="shared" si="97"/>
        <v>0</v>
      </c>
      <c r="L722" s="34">
        <f t="shared" si="102"/>
        <v>0</v>
      </c>
      <c r="M722" s="17">
        <f t="shared" si="98"/>
        <v>0</v>
      </c>
      <c r="N722" s="33">
        <f t="shared" si="99"/>
        <v>0</v>
      </c>
      <c r="O722" s="17">
        <f t="shared" si="100"/>
        <v>0</v>
      </c>
      <c r="AE722" s="18"/>
      <c r="AG722"/>
    </row>
    <row r="723" spans="2:33" x14ac:dyDescent="0.2">
      <c r="B723" s="15"/>
      <c r="D723" s="60"/>
      <c r="E723" s="61"/>
      <c r="F723" s="60">
        <f t="shared" si="95"/>
        <v>0</v>
      </c>
      <c r="G723" s="62">
        <f t="shared" si="96"/>
        <v>0</v>
      </c>
      <c r="H723" s="62">
        <f t="shared" si="101"/>
        <v>0</v>
      </c>
      <c r="I723" s="62">
        <f>IF(AND(OR(AND(OR(B723="ICE",AND(B723="nzev",D723&gt;2035)),D723&gt;0),B723="ZEV",AND(B723="nzev",D723&lt;=2035)),E723&lt;&gt;BL),VLOOKUP(E723,Selection!$C$2:$D$11,2,FALSE),0)</f>
        <v>0</v>
      </c>
      <c r="K723" s="18">
        <f t="shared" si="97"/>
        <v>0</v>
      </c>
      <c r="L723" s="34">
        <f t="shared" si="102"/>
        <v>0</v>
      </c>
      <c r="M723" s="17">
        <f t="shared" si="98"/>
        <v>0</v>
      </c>
      <c r="N723" s="33">
        <f t="shared" si="99"/>
        <v>0</v>
      </c>
      <c r="O723" s="17">
        <f t="shared" si="100"/>
        <v>0</v>
      </c>
      <c r="AF723"/>
      <c r="AG723"/>
    </row>
    <row r="724" spans="2:33" x14ac:dyDescent="0.2">
      <c r="B724" s="15"/>
      <c r="D724" s="60"/>
      <c r="E724" s="61"/>
      <c r="F724" s="60">
        <f t="shared" si="95"/>
        <v>0</v>
      </c>
      <c r="G724" s="62">
        <f t="shared" si="96"/>
        <v>0</v>
      </c>
      <c r="H724" s="62">
        <f t="shared" si="101"/>
        <v>0</v>
      </c>
      <c r="I724" s="62">
        <f>IF(AND(OR(AND(OR(B724="ICE",AND(B724="nzev",D724&gt;2035)),D724&gt;0),B724="ZEV",AND(B724="nzev",D724&lt;=2035)),E724&lt;&gt;BL),VLOOKUP(E724,Selection!$C$2:$D$11,2,FALSE),0)</f>
        <v>0</v>
      </c>
      <c r="K724" s="18">
        <f t="shared" si="97"/>
        <v>0</v>
      </c>
      <c r="L724" s="34">
        <f t="shared" si="102"/>
        <v>0</v>
      </c>
      <c r="M724" s="17">
        <f t="shared" si="98"/>
        <v>0</v>
      </c>
      <c r="N724" s="33">
        <f t="shared" si="99"/>
        <v>0</v>
      </c>
      <c r="O724" s="17">
        <f t="shared" si="100"/>
        <v>0</v>
      </c>
      <c r="AE724" s="18"/>
      <c r="AG724"/>
    </row>
    <row r="725" spans="2:33" x14ac:dyDescent="0.2">
      <c r="B725" s="15"/>
      <c r="D725" s="60"/>
      <c r="E725" s="61"/>
      <c r="F725" s="60">
        <f t="shared" si="95"/>
        <v>0</v>
      </c>
      <c r="G725" s="62">
        <f t="shared" si="96"/>
        <v>0</v>
      </c>
      <c r="H725" s="62">
        <f t="shared" si="101"/>
        <v>0</v>
      </c>
      <c r="I725" s="62">
        <f>IF(AND(OR(AND(OR(B725="ICE",AND(B725="nzev",D725&gt;2035)),D725&gt;0),B725="ZEV",AND(B725="nzev",D725&lt;=2035)),E725&lt;&gt;BL),VLOOKUP(E725,Selection!$C$2:$D$11,2,FALSE),0)</f>
        <v>0</v>
      </c>
      <c r="K725" s="18">
        <f t="shared" si="97"/>
        <v>0</v>
      </c>
      <c r="L725" s="34">
        <f t="shared" si="102"/>
        <v>0</v>
      </c>
      <c r="M725" s="17">
        <f t="shared" si="98"/>
        <v>0</v>
      </c>
      <c r="N725" s="33">
        <f t="shared" si="99"/>
        <v>0</v>
      </c>
      <c r="O725" s="17">
        <f t="shared" si="100"/>
        <v>0</v>
      </c>
      <c r="AF725"/>
      <c r="AG725"/>
    </row>
    <row r="726" spans="2:33" x14ac:dyDescent="0.2">
      <c r="B726" s="15"/>
      <c r="D726" s="60"/>
      <c r="E726" s="61"/>
      <c r="F726" s="60">
        <f t="shared" si="95"/>
        <v>0</v>
      </c>
      <c r="G726" s="62">
        <f t="shared" si="96"/>
        <v>0</v>
      </c>
      <c r="H726" s="62">
        <f t="shared" si="101"/>
        <v>0</v>
      </c>
      <c r="I726" s="62">
        <f>IF(AND(OR(AND(OR(B726="ICE",AND(B726="nzev",D726&gt;2035)),D726&gt;0),B726="ZEV",AND(B726="nzev",D726&lt;=2035)),E726&lt;&gt;BL),VLOOKUP(E726,Selection!$C$2:$D$11,2,FALSE),0)</f>
        <v>0</v>
      </c>
      <c r="K726" s="18">
        <f t="shared" si="97"/>
        <v>0</v>
      </c>
      <c r="L726" s="34">
        <f t="shared" si="102"/>
        <v>0</v>
      </c>
      <c r="M726" s="17">
        <f t="shared" si="98"/>
        <v>0</v>
      </c>
      <c r="N726" s="33">
        <f t="shared" si="99"/>
        <v>0</v>
      </c>
      <c r="O726" s="17">
        <f t="shared" si="100"/>
        <v>0</v>
      </c>
      <c r="AE726" s="18"/>
      <c r="AG726"/>
    </row>
    <row r="727" spans="2:33" x14ac:dyDescent="0.2">
      <c r="B727" s="15"/>
      <c r="D727" s="60"/>
      <c r="E727" s="61"/>
      <c r="F727" s="60">
        <f t="shared" si="95"/>
        <v>0</v>
      </c>
      <c r="G727" s="62">
        <f t="shared" si="96"/>
        <v>0</v>
      </c>
      <c r="H727" s="62">
        <f t="shared" si="101"/>
        <v>0</v>
      </c>
      <c r="I727" s="62">
        <f>IF(AND(OR(AND(OR(B727="ICE",AND(B727="nzev",D727&gt;2035)),D727&gt;0),B727="ZEV",AND(B727="nzev",D727&lt;=2035)),E727&lt;&gt;BL),VLOOKUP(E727,Selection!$C$2:$D$11,2,FALSE),0)</f>
        <v>0</v>
      </c>
      <c r="K727" s="18">
        <f t="shared" si="97"/>
        <v>0</v>
      </c>
      <c r="L727" s="34">
        <f t="shared" si="102"/>
        <v>0</v>
      </c>
      <c r="M727" s="17">
        <f t="shared" si="98"/>
        <v>0</v>
      </c>
      <c r="N727" s="33">
        <f t="shared" si="99"/>
        <v>0</v>
      </c>
      <c r="O727" s="17">
        <f t="shared" si="100"/>
        <v>0</v>
      </c>
      <c r="AF727"/>
      <c r="AG727"/>
    </row>
    <row r="728" spans="2:33" x14ac:dyDescent="0.2">
      <c r="B728" s="15"/>
      <c r="D728" s="60"/>
      <c r="E728" s="61"/>
      <c r="F728" s="60">
        <f t="shared" si="95"/>
        <v>0</v>
      </c>
      <c r="G728" s="62">
        <f t="shared" si="96"/>
        <v>0</v>
      </c>
      <c r="H728" s="62">
        <f t="shared" si="101"/>
        <v>0</v>
      </c>
      <c r="I728" s="62">
        <f>IF(AND(OR(AND(OR(B728="ICE",AND(B728="nzev",D728&gt;2035)),D728&gt;0),B728="ZEV",AND(B728="nzev",D728&lt;=2035)),E728&lt;&gt;BL),VLOOKUP(E728,Selection!$C$2:$D$11,2,FALSE),0)</f>
        <v>0</v>
      </c>
      <c r="K728" s="18">
        <f t="shared" si="97"/>
        <v>0</v>
      </c>
      <c r="L728" s="34">
        <f t="shared" si="102"/>
        <v>0</v>
      </c>
      <c r="M728" s="17">
        <f t="shared" si="98"/>
        <v>0</v>
      </c>
      <c r="N728" s="33">
        <f t="shared" si="99"/>
        <v>0</v>
      </c>
      <c r="O728" s="17">
        <f t="shared" si="100"/>
        <v>0</v>
      </c>
      <c r="AF728"/>
      <c r="AG728"/>
    </row>
    <row r="729" spans="2:33" x14ac:dyDescent="0.2">
      <c r="B729" s="15"/>
      <c r="D729" s="60"/>
      <c r="E729" s="61"/>
      <c r="F729" s="60">
        <f t="shared" si="95"/>
        <v>0</v>
      </c>
      <c r="G729" s="62">
        <f t="shared" si="96"/>
        <v>0</v>
      </c>
      <c r="H729" s="62">
        <f t="shared" si="101"/>
        <v>0</v>
      </c>
      <c r="I729" s="62">
        <f>IF(AND(OR(AND(OR(B729="ICE",AND(B729="nzev",D729&gt;2035)),D729&gt;0),B729="ZEV",AND(B729="nzev",D729&lt;=2035)),E729&lt;&gt;BL),VLOOKUP(E729,Selection!$C$2:$D$11,2,FALSE),0)</f>
        <v>0</v>
      </c>
      <c r="K729" s="18">
        <f t="shared" si="97"/>
        <v>0</v>
      </c>
      <c r="L729" s="34">
        <f t="shared" si="102"/>
        <v>0</v>
      </c>
      <c r="M729" s="17">
        <f t="shared" si="98"/>
        <v>0</v>
      </c>
      <c r="N729" s="33">
        <f t="shared" si="99"/>
        <v>0</v>
      </c>
      <c r="O729" s="17">
        <f t="shared" si="100"/>
        <v>0</v>
      </c>
      <c r="AE729" s="18"/>
      <c r="AG729"/>
    </row>
    <row r="730" spans="2:33" x14ac:dyDescent="0.2">
      <c r="B730" s="15"/>
      <c r="D730" s="60"/>
      <c r="E730" s="61"/>
      <c r="F730" s="60">
        <f t="shared" si="95"/>
        <v>0</v>
      </c>
      <c r="G730" s="62">
        <f t="shared" si="96"/>
        <v>0</v>
      </c>
      <c r="H730" s="62">
        <f t="shared" si="101"/>
        <v>0</v>
      </c>
      <c r="I730" s="62">
        <f>IF(AND(OR(AND(OR(B730="ICE",AND(B730="nzev",D730&gt;2035)),D730&gt;0),B730="ZEV",AND(B730="nzev",D730&lt;=2035)),E730&lt;&gt;BL),VLOOKUP(E730,Selection!$C$2:$D$11,2,FALSE),0)</f>
        <v>0</v>
      </c>
      <c r="K730" s="18">
        <f t="shared" si="97"/>
        <v>0</v>
      </c>
      <c r="L730" s="34">
        <f t="shared" si="102"/>
        <v>0</v>
      </c>
      <c r="M730" s="17">
        <f t="shared" si="98"/>
        <v>0</v>
      </c>
      <c r="N730" s="33">
        <f t="shared" si="99"/>
        <v>0</v>
      </c>
      <c r="O730" s="17">
        <f t="shared" si="100"/>
        <v>0</v>
      </c>
      <c r="AF730"/>
      <c r="AG730"/>
    </row>
    <row r="731" spans="2:33" x14ac:dyDescent="0.2">
      <c r="B731" s="15"/>
      <c r="D731" s="60"/>
      <c r="E731" s="61"/>
      <c r="F731" s="60">
        <f t="shared" si="95"/>
        <v>0</v>
      </c>
      <c r="G731" s="62">
        <f t="shared" si="96"/>
        <v>0</v>
      </c>
      <c r="H731" s="62">
        <f t="shared" si="101"/>
        <v>0</v>
      </c>
      <c r="I731" s="62">
        <f>IF(AND(OR(AND(OR(B731="ICE",AND(B731="nzev",D731&gt;2035)),D731&gt;0),B731="ZEV",AND(B731="nzev",D731&lt;=2035)),E731&lt;&gt;BL),VLOOKUP(E731,Selection!$C$2:$D$11,2,FALSE),0)</f>
        <v>0</v>
      </c>
      <c r="K731" s="18">
        <f t="shared" si="97"/>
        <v>0</v>
      </c>
      <c r="L731" s="34">
        <f t="shared" si="102"/>
        <v>0</v>
      </c>
      <c r="M731" s="17">
        <f t="shared" si="98"/>
        <v>0</v>
      </c>
      <c r="N731" s="33">
        <f t="shared" si="99"/>
        <v>0</v>
      </c>
      <c r="O731" s="17">
        <f t="shared" si="100"/>
        <v>0</v>
      </c>
      <c r="AE731" s="18"/>
      <c r="AG731"/>
    </row>
    <row r="732" spans="2:33" x14ac:dyDescent="0.2">
      <c r="B732" s="15"/>
      <c r="D732" s="60"/>
      <c r="E732" s="61"/>
      <c r="F732" s="60">
        <f t="shared" si="95"/>
        <v>0</v>
      </c>
      <c r="G732" s="62">
        <f t="shared" si="96"/>
        <v>0</v>
      </c>
      <c r="H732" s="62">
        <f t="shared" si="101"/>
        <v>0</v>
      </c>
      <c r="I732" s="62">
        <f>IF(AND(OR(AND(OR(B732="ICE",AND(B732="nzev",D732&gt;2035)),D732&gt;0),B732="ZEV",AND(B732="nzev",D732&lt;=2035)),E732&lt;&gt;BL),VLOOKUP(E732,Selection!$C$2:$D$11,2,FALSE),0)</f>
        <v>0</v>
      </c>
      <c r="K732" s="18">
        <f t="shared" si="97"/>
        <v>0</v>
      </c>
      <c r="L732" s="34">
        <f t="shared" si="102"/>
        <v>0</v>
      </c>
      <c r="M732" s="17">
        <f t="shared" si="98"/>
        <v>0</v>
      </c>
      <c r="N732" s="33">
        <f t="shared" si="99"/>
        <v>0</v>
      </c>
      <c r="O732" s="17">
        <f t="shared" si="100"/>
        <v>0</v>
      </c>
      <c r="AF732"/>
      <c r="AG732"/>
    </row>
    <row r="733" spans="2:33" x14ac:dyDescent="0.2">
      <c r="B733" s="15"/>
      <c r="D733" s="60"/>
      <c r="E733" s="61"/>
      <c r="F733" s="60">
        <f t="shared" si="95"/>
        <v>0</v>
      </c>
      <c r="G733" s="62">
        <f t="shared" si="96"/>
        <v>0</v>
      </c>
      <c r="H733" s="62">
        <f t="shared" si="101"/>
        <v>0</v>
      </c>
      <c r="I733" s="62">
        <f>IF(AND(OR(AND(OR(B733="ICE",AND(B733="nzev",D733&gt;2035)),D733&gt;0),B733="ZEV",AND(B733="nzev",D733&lt;=2035)),E733&lt;&gt;BL),VLOOKUP(E733,Selection!$C$2:$D$11,2,FALSE),0)</f>
        <v>0</v>
      </c>
      <c r="K733" s="18">
        <f t="shared" si="97"/>
        <v>0</v>
      </c>
      <c r="L733" s="34">
        <f t="shared" si="102"/>
        <v>0</v>
      </c>
      <c r="M733" s="17">
        <f t="shared" si="98"/>
        <v>0</v>
      </c>
      <c r="N733" s="33">
        <f t="shared" si="99"/>
        <v>0</v>
      </c>
      <c r="O733" s="17">
        <f t="shared" si="100"/>
        <v>0</v>
      </c>
      <c r="AE733" s="18"/>
      <c r="AG733"/>
    </row>
    <row r="734" spans="2:33" x14ac:dyDescent="0.2">
      <c r="B734" s="15"/>
      <c r="D734" s="60"/>
      <c r="E734" s="61"/>
      <c r="F734" s="60">
        <f t="shared" si="95"/>
        <v>0</v>
      </c>
      <c r="G734" s="62">
        <f t="shared" si="96"/>
        <v>0</v>
      </c>
      <c r="H734" s="62">
        <f t="shared" si="101"/>
        <v>0</v>
      </c>
      <c r="I734" s="62">
        <f>IF(AND(OR(AND(OR(B734="ICE",AND(B734="nzev",D734&gt;2035)),D734&gt;0),B734="ZEV",AND(B734="nzev",D734&lt;=2035)),E734&lt;&gt;BL),VLOOKUP(E734,Selection!$C$2:$D$11,2,FALSE),0)</f>
        <v>0</v>
      </c>
      <c r="K734" s="18">
        <f t="shared" si="97"/>
        <v>0</v>
      </c>
      <c r="L734" s="34">
        <f t="shared" si="102"/>
        <v>0</v>
      </c>
      <c r="M734" s="17">
        <f t="shared" si="98"/>
        <v>0</v>
      </c>
      <c r="N734" s="33">
        <f t="shared" si="99"/>
        <v>0</v>
      </c>
      <c r="O734" s="17">
        <f t="shared" si="100"/>
        <v>0</v>
      </c>
      <c r="AF734"/>
      <c r="AG734"/>
    </row>
    <row r="735" spans="2:33" x14ac:dyDescent="0.2">
      <c r="B735" s="15"/>
      <c r="D735" s="60"/>
      <c r="E735" s="61"/>
      <c r="F735" s="60">
        <f t="shared" si="95"/>
        <v>0</v>
      </c>
      <c r="G735" s="62">
        <f t="shared" si="96"/>
        <v>0</v>
      </c>
      <c r="H735" s="62">
        <f t="shared" si="101"/>
        <v>0</v>
      </c>
      <c r="I735" s="62">
        <f>IF(AND(OR(AND(OR(B735="ICE",AND(B735="nzev",D735&gt;2035)),D735&gt;0),B735="ZEV",AND(B735="nzev",D735&lt;=2035)),E735&lt;&gt;BL),VLOOKUP(E735,Selection!$C$2:$D$11,2,FALSE),0)</f>
        <v>0</v>
      </c>
      <c r="K735" s="18">
        <f t="shared" si="97"/>
        <v>0</v>
      </c>
      <c r="L735" s="34">
        <f t="shared" si="102"/>
        <v>0</v>
      </c>
      <c r="M735" s="17">
        <f t="shared" si="98"/>
        <v>0</v>
      </c>
      <c r="N735" s="33">
        <f t="shared" si="99"/>
        <v>0</v>
      </c>
      <c r="O735" s="17">
        <f t="shared" si="100"/>
        <v>0</v>
      </c>
      <c r="AF735"/>
      <c r="AG735"/>
    </row>
    <row r="736" spans="2:33" x14ac:dyDescent="0.2">
      <c r="B736" s="15"/>
      <c r="D736" s="60"/>
      <c r="E736" s="61"/>
      <c r="F736" s="60">
        <f t="shared" si="95"/>
        <v>0</v>
      </c>
      <c r="G736" s="62">
        <f t="shared" si="96"/>
        <v>0</v>
      </c>
      <c r="H736" s="62">
        <f t="shared" si="101"/>
        <v>0</v>
      </c>
      <c r="I736" s="62">
        <f>IF(AND(OR(AND(OR(B736="ICE",AND(B736="nzev",D736&gt;2035)),D736&gt;0),B736="ZEV",AND(B736="nzev",D736&lt;=2035)),E736&lt;&gt;BL),VLOOKUP(E736,Selection!$C$2:$D$11,2,FALSE),0)</f>
        <v>0</v>
      </c>
      <c r="K736" s="18">
        <f t="shared" si="97"/>
        <v>0</v>
      </c>
      <c r="L736" s="34">
        <f t="shared" si="102"/>
        <v>0</v>
      </c>
      <c r="M736" s="17">
        <f t="shared" si="98"/>
        <v>0</v>
      </c>
      <c r="N736" s="33">
        <f t="shared" si="99"/>
        <v>0</v>
      </c>
      <c r="O736" s="17">
        <f t="shared" si="100"/>
        <v>0</v>
      </c>
      <c r="AF736"/>
      <c r="AG736"/>
    </row>
    <row r="737" spans="2:33" x14ac:dyDescent="0.2">
      <c r="B737" s="15"/>
      <c r="D737" s="60"/>
      <c r="E737" s="61"/>
      <c r="F737" s="60">
        <f t="shared" si="95"/>
        <v>0</v>
      </c>
      <c r="G737" s="62">
        <f t="shared" si="96"/>
        <v>0</v>
      </c>
      <c r="H737" s="62">
        <f t="shared" si="101"/>
        <v>0</v>
      </c>
      <c r="I737" s="62">
        <f>IF(AND(OR(AND(OR(B737="ICE",AND(B737="nzev",D737&gt;2035)),D737&gt;0),B737="ZEV",AND(B737="nzev",D737&lt;=2035)),E737&lt;&gt;BL),VLOOKUP(E737,Selection!$C$2:$D$11,2,FALSE),0)</f>
        <v>0</v>
      </c>
      <c r="K737" s="18">
        <f t="shared" si="97"/>
        <v>0</v>
      </c>
      <c r="L737" s="34">
        <f t="shared" si="102"/>
        <v>0</v>
      </c>
      <c r="M737" s="17">
        <f t="shared" si="98"/>
        <v>0</v>
      </c>
      <c r="N737" s="33">
        <f t="shared" si="99"/>
        <v>0</v>
      </c>
      <c r="O737" s="17">
        <f t="shared" si="100"/>
        <v>0</v>
      </c>
      <c r="AF737"/>
      <c r="AG737"/>
    </row>
    <row r="738" spans="2:33" x14ac:dyDescent="0.2">
      <c r="B738" s="15"/>
      <c r="D738" s="60"/>
      <c r="E738" s="61"/>
      <c r="F738" s="60">
        <f t="shared" si="95"/>
        <v>0</v>
      </c>
      <c r="G738" s="62">
        <f t="shared" si="96"/>
        <v>0</v>
      </c>
      <c r="H738" s="62">
        <f t="shared" si="101"/>
        <v>0</v>
      </c>
      <c r="I738" s="62">
        <f>IF(AND(OR(AND(OR(B738="ICE",AND(B738="nzev",D738&gt;2035)),D738&gt;0),B738="ZEV",AND(B738="nzev",D738&lt;=2035)),E738&lt;&gt;BL),VLOOKUP(E738,Selection!$C$2:$D$11,2,FALSE),0)</f>
        <v>0</v>
      </c>
      <c r="K738" s="18">
        <f t="shared" si="97"/>
        <v>0</v>
      </c>
      <c r="L738" s="34">
        <f t="shared" si="102"/>
        <v>0</v>
      </c>
      <c r="M738" s="17">
        <f t="shared" si="98"/>
        <v>0</v>
      </c>
      <c r="N738" s="33">
        <f t="shared" si="99"/>
        <v>0</v>
      </c>
      <c r="O738" s="17">
        <f t="shared" si="100"/>
        <v>0</v>
      </c>
      <c r="AF738"/>
      <c r="AG738"/>
    </row>
    <row r="739" spans="2:33" x14ac:dyDescent="0.2">
      <c r="B739" s="15"/>
      <c r="D739" s="60"/>
      <c r="E739" s="61"/>
      <c r="F739" s="60">
        <f t="shared" si="95"/>
        <v>0</v>
      </c>
      <c r="G739" s="62">
        <f t="shared" si="96"/>
        <v>0</v>
      </c>
      <c r="H739" s="62">
        <f t="shared" si="101"/>
        <v>0</v>
      </c>
      <c r="I739" s="62">
        <f>IF(AND(OR(AND(OR(B739="ICE",AND(B739="nzev",D739&gt;2035)),D739&gt;0),B739="ZEV",AND(B739="nzev",D739&lt;=2035)),E739&lt;&gt;BL),VLOOKUP(E739,Selection!$C$2:$D$11,2,FALSE),0)</f>
        <v>0</v>
      </c>
      <c r="K739" s="18">
        <f t="shared" si="97"/>
        <v>0</v>
      </c>
      <c r="L739" s="34">
        <f t="shared" si="102"/>
        <v>0</v>
      </c>
      <c r="M739" s="17">
        <f t="shared" si="98"/>
        <v>0</v>
      </c>
      <c r="N739" s="33">
        <f t="shared" si="99"/>
        <v>0</v>
      </c>
      <c r="O739" s="17">
        <f t="shared" si="100"/>
        <v>0</v>
      </c>
      <c r="AF739"/>
      <c r="AG739"/>
    </row>
    <row r="740" spans="2:33" x14ac:dyDescent="0.2">
      <c r="B740" s="15"/>
      <c r="D740" s="60"/>
      <c r="E740" s="61"/>
      <c r="F740" s="60">
        <f t="shared" si="95"/>
        <v>0</v>
      </c>
      <c r="G740" s="62">
        <f t="shared" si="96"/>
        <v>0</v>
      </c>
      <c r="H740" s="62">
        <f t="shared" si="101"/>
        <v>0</v>
      </c>
      <c r="I740" s="62">
        <f>IF(AND(OR(AND(OR(B740="ICE",AND(B740="nzev",D740&gt;2035)),D740&gt;0),B740="ZEV",AND(B740="nzev",D740&lt;=2035)),E740&lt;&gt;BL),VLOOKUP(E740,Selection!$C$2:$D$11,2,FALSE),0)</f>
        <v>0</v>
      </c>
      <c r="K740" s="18">
        <f t="shared" si="97"/>
        <v>0</v>
      </c>
      <c r="L740" s="34">
        <f t="shared" si="102"/>
        <v>0</v>
      </c>
      <c r="M740" s="17">
        <f t="shared" si="98"/>
        <v>0</v>
      </c>
      <c r="N740" s="33">
        <f t="shared" si="99"/>
        <v>0</v>
      </c>
      <c r="O740" s="17">
        <f t="shared" si="100"/>
        <v>0</v>
      </c>
      <c r="AF740"/>
      <c r="AG740"/>
    </row>
    <row r="741" spans="2:33" x14ac:dyDescent="0.2">
      <c r="B741" s="15"/>
      <c r="D741" s="60"/>
      <c r="E741" s="61"/>
      <c r="F741" s="60">
        <f t="shared" si="95"/>
        <v>0</v>
      </c>
      <c r="G741" s="62">
        <f t="shared" si="96"/>
        <v>0</v>
      </c>
      <c r="H741" s="62">
        <f t="shared" si="101"/>
        <v>0</v>
      </c>
      <c r="I741" s="62">
        <f>IF(AND(OR(AND(OR(B741="ICE",AND(B741="nzev",D741&gt;2035)),D741&gt;0),B741="ZEV",AND(B741="nzev",D741&lt;=2035)),E741&lt;&gt;BL),VLOOKUP(E741,Selection!$C$2:$D$11,2,FALSE),0)</f>
        <v>0</v>
      </c>
      <c r="K741" s="18">
        <f t="shared" si="97"/>
        <v>0</v>
      </c>
      <c r="L741" s="34">
        <f t="shared" si="102"/>
        <v>0</v>
      </c>
      <c r="M741" s="17">
        <f t="shared" si="98"/>
        <v>0</v>
      </c>
      <c r="N741" s="33">
        <f t="shared" si="99"/>
        <v>0</v>
      </c>
      <c r="O741" s="17">
        <f t="shared" si="100"/>
        <v>0</v>
      </c>
      <c r="AF741"/>
      <c r="AG741"/>
    </row>
    <row r="742" spans="2:33" x14ac:dyDescent="0.2">
      <c r="B742" s="15"/>
      <c r="D742" s="60"/>
      <c r="E742" s="61"/>
      <c r="F742" s="60">
        <f t="shared" si="95"/>
        <v>0</v>
      </c>
      <c r="G742" s="62">
        <f t="shared" si="96"/>
        <v>0</v>
      </c>
      <c r="H742" s="62">
        <f t="shared" si="101"/>
        <v>0</v>
      </c>
      <c r="I742" s="62">
        <f>IF(AND(OR(AND(OR(B742="ICE",AND(B742="nzev",D742&gt;2035)),D742&gt;0),B742="ZEV",AND(B742="nzev",D742&lt;=2035)),E742&lt;&gt;BL),VLOOKUP(E742,Selection!$C$2:$D$11,2,FALSE),0)</f>
        <v>0</v>
      </c>
      <c r="K742" s="18">
        <f t="shared" si="97"/>
        <v>0</v>
      </c>
      <c r="L742" s="34">
        <f t="shared" si="102"/>
        <v>0</v>
      </c>
      <c r="M742" s="17">
        <f t="shared" si="98"/>
        <v>0</v>
      </c>
      <c r="N742" s="33">
        <f t="shared" si="99"/>
        <v>0</v>
      </c>
      <c r="O742" s="17">
        <f t="shared" si="100"/>
        <v>0</v>
      </c>
      <c r="AF742"/>
      <c r="AG742"/>
    </row>
    <row r="743" spans="2:33" x14ac:dyDescent="0.2">
      <c r="B743" s="15"/>
      <c r="D743" s="60"/>
      <c r="E743" s="61"/>
      <c r="F743" s="60">
        <f t="shared" si="95"/>
        <v>0</v>
      </c>
      <c r="G743" s="62">
        <f t="shared" si="96"/>
        <v>0</v>
      </c>
      <c r="H743" s="62">
        <f t="shared" si="101"/>
        <v>0</v>
      </c>
      <c r="I743" s="62">
        <f>IF(AND(OR(AND(OR(B743="ICE",AND(B743="nzev",D743&gt;2035)),D743&gt;0),B743="ZEV",AND(B743="nzev",D743&lt;=2035)),E743&lt;&gt;BL),VLOOKUP(E743,Selection!$C$2:$D$11,2,FALSE),0)</f>
        <v>0</v>
      </c>
      <c r="K743" s="18">
        <f t="shared" si="97"/>
        <v>0</v>
      </c>
      <c r="L743" s="34">
        <f t="shared" si="102"/>
        <v>0</v>
      </c>
      <c r="M743" s="17">
        <f t="shared" si="98"/>
        <v>0</v>
      </c>
      <c r="N743" s="33">
        <f t="shared" si="99"/>
        <v>0</v>
      </c>
      <c r="O743" s="17">
        <f t="shared" si="100"/>
        <v>0</v>
      </c>
      <c r="AF743"/>
      <c r="AG743"/>
    </row>
    <row r="744" spans="2:33" x14ac:dyDescent="0.2">
      <c r="B744" s="15"/>
      <c r="D744" s="60"/>
      <c r="E744" s="61"/>
      <c r="F744" s="60">
        <f t="shared" si="95"/>
        <v>0</v>
      </c>
      <c r="G744" s="62">
        <f t="shared" si="96"/>
        <v>0</v>
      </c>
      <c r="H744" s="62">
        <f t="shared" si="101"/>
        <v>0</v>
      </c>
      <c r="I744" s="62">
        <f>IF(AND(OR(AND(OR(B744="ICE",AND(B744="nzev",D744&gt;2035)),D744&gt;0),B744="ZEV",AND(B744="nzev",D744&lt;=2035)),E744&lt;&gt;BL),VLOOKUP(E744,Selection!$C$2:$D$11,2,FALSE),0)</f>
        <v>0</v>
      </c>
      <c r="K744" s="18">
        <f t="shared" si="97"/>
        <v>0</v>
      </c>
      <c r="L744" s="34">
        <f t="shared" si="102"/>
        <v>0</v>
      </c>
      <c r="M744" s="17">
        <f t="shared" si="98"/>
        <v>0</v>
      </c>
      <c r="N744" s="33">
        <f t="shared" si="99"/>
        <v>0</v>
      </c>
      <c r="O744" s="17">
        <f t="shared" si="100"/>
        <v>0</v>
      </c>
      <c r="AF744"/>
      <c r="AG744"/>
    </row>
    <row r="745" spans="2:33" x14ac:dyDescent="0.2">
      <c r="B745" s="15"/>
      <c r="D745" s="60"/>
      <c r="E745" s="61"/>
      <c r="F745" s="60">
        <f t="shared" si="95"/>
        <v>0</v>
      </c>
      <c r="G745" s="62">
        <f t="shared" si="96"/>
        <v>0</v>
      </c>
      <c r="H745" s="62">
        <f t="shared" si="101"/>
        <v>0</v>
      </c>
      <c r="I745" s="62">
        <f>IF(AND(OR(AND(OR(B745="ICE",AND(B745="nzev",D745&gt;2035)),D745&gt;0),B745="ZEV",AND(B745="nzev",D745&lt;=2035)),E745&lt;&gt;BL),VLOOKUP(E745,Selection!$C$2:$D$11,2,FALSE),0)</f>
        <v>0</v>
      </c>
      <c r="K745" s="18">
        <f t="shared" si="97"/>
        <v>0</v>
      </c>
      <c r="L745" s="34">
        <f t="shared" si="102"/>
        <v>0</v>
      </c>
      <c r="M745" s="17">
        <f t="shared" si="98"/>
        <v>0</v>
      </c>
      <c r="N745" s="33">
        <f t="shared" si="99"/>
        <v>0</v>
      </c>
      <c r="O745" s="17">
        <f t="shared" si="100"/>
        <v>0</v>
      </c>
      <c r="AF745"/>
      <c r="AG745"/>
    </row>
    <row r="746" spans="2:33" x14ac:dyDescent="0.2">
      <c r="B746" s="15"/>
      <c r="D746" s="60"/>
      <c r="E746" s="61"/>
      <c r="F746" s="60">
        <f t="shared" si="95"/>
        <v>0</v>
      </c>
      <c r="G746" s="62">
        <f t="shared" si="96"/>
        <v>0</v>
      </c>
      <c r="H746" s="62">
        <f t="shared" si="101"/>
        <v>0</v>
      </c>
      <c r="I746" s="62">
        <f>IF(AND(OR(AND(OR(B746="ICE",AND(B746="nzev",D746&gt;2035)),D746&gt;0),B746="ZEV",AND(B746="nzev",D746&lt;=2035)),E746&lt;&gt;BL),VLOOKUP(E746,Selection!$C$2:$D$11,2,FALSE),0)</f>
        <v>0</v>
      </c>
      <c r="K746" s="18">
        <f t="shared" si="97"/>
        <v>0</v>
      </c>
      <c r="L746" s="34">
        <f t="shared" si="102"/>
        <v>0</v>
      </c>
      <c r="M746" s="17">
        <f t="shared" si="98"/>
        <v>0</v>
      </c>
      <c r="N746" s="33">
        <f t="shared" si="99"/>
        <v>0</v>
      </c>
      <c r="O746" s="17">
        <f t="shared" si="100"/>
        <v>0</v>
      </c>
      <c r="AF746"/>
      <c r="AG746"/>
    </row>
    <row r="747" spans="2:33" x14ac:dyDescent="0.2">
      <c r="B747" s="15"/>
      <c r="D747" s="60"/>
      <c r="E747" s="61"/>
      <c r="F747" s="60">
        <f t="shared" si="95"/>
        <v>0</v>
      </c>
      <c r="G747" s="62">
        <f t="shared" si="96"/>
        <v>0</v>
      </c>
      <c r="H747" s="62">
        <f t="shared" si="101"/>
        <v>0</v>
      </c>
      <c r="I747" s="62">
        <f>IF(AND(OR(AND(OR(B747="ICE",AND(B747="nzev",D747&gt;2035)),D747&gt;0),B747="ZEV",AND(B747="nzev",D747&lt;=2035)),E747&lt;&gt;BL),VLOOKUP(E747,Selection!$C$2:$D$11,2,FALSE),0)</f>
        <v>0</v>
      </c>
      <c r="K747" s="18">
        <f t="shared" si="97"/>
        <v>0</v>
      </c>
      <c r="L747" s="34">
        <f t="shared" si="102"/>
        <v>0</v>
      </c>
      <c r="M747" s="17">
        <f t="shared" si="98"/>
        <v>0</v>
      </c>
      <c r="N747" s="33">
        <f t="shared" si="99"/>
        <v>0</v>
      </c>
      <c r="O747" s="17">
        <f t="shared" si="100"/>
        <v>0</v>
      </c>
      <c r="AF747"/>
      <c r="AG747"/>
    </row>
    <row r="748" spans="2:33" x14ac:dyDescent="0.2">
      <c r="B748" s="15"/>
      <c r="D748" s="60"/>
      <c r="E748" s="61"/>
      <c r="F748" s="60">
        <f t="shared" si="95"/>
        <v>0</v>
      </c>
      <c r="G748" s="62">
        <f t="shared" si="96"/>
        <v>0</v>
      </c>
      <c r="H748" s="62">
        <f t="shared" si="101"/>
        <v>0</v>
      </c>
      <c r="I748" s="62">
        <f>IF(AND(OR(AND(OR(B748="ICE",AND(B748="nzev",D748&gt;2035)),D748&gt;0),B748="ZEV",AND(B748="nzev",D748&lt;=2035)),E748&lt;&gt;BL),VLOOKUP(E748,Selection!$C$2:$D$11,2,FALSE),0)</f>
        <v>0</v>
      </c>
      <c r="K748" s="18">
        <f t="shared" si="97"/>
        <v>0</v>
      </c>
      <c r="L748" s="34">
        <f t="shared" si="102"/>
        <v>0</v>
      </c>
      <c r="M748" s="17">
        <f t="shared" si="98"/>
        <v>0</v>
      </c>
      <c r="N748" s="33">
        <f t="shared" si="99"/>
        <v>0</v>
      </c>
      <c r="O748" s="17">
        <f t="shared" si="100"/>
        <v>0</v>
      </c>
      <c r="AF748"/>
      <c r="AG748"/>
    </row>
    <row r="749" spans="2:33" x14ac:dyDescent="0.2">
      <c r="B749" s="15"/>
      <c r="D749" s="60"/>
      <c r="E749" s="61"/>
      <c r="F749" s="60">
        <f t="shared" si="95"/>
        <v>0</v>
      </c>
      <c r="G749" s="62">
        <f t="shared" si="96"/>
        <v>0</v>
      </c>
      <c r="H749" s="62">
        <f t="shared" si="101"/>
        <v>0</v>
      </c>
      <c r="I749" s="62">
        <f>IF(AND(OR(AND(OR(B749="ICE",AND(B749="nzev",D749&gt;2035)),D749&gt;0),B749="ZEV",AND(B749="nzev",D749&lt;=2035)),E749&lt;&gt;BL),VLOOKUP(E749,Selection!$C$2:$D$11,2,FALSE),0)</f>
        <v>0</v>
      </c>
      <c r="K749" s="18">
        <f t="shared" si="97"/>
        <v>0</v>
      </c>
      <c r="L749" s="34">
        <f t="shared" si="102"/>
        <v>0</v>
      </c>
      <c r="M749" s="17">
        <f t="shared" si="98"/>
        <v>0</v>
      </c>
      <c r="N749" s="33">
        <f t="shared" si="99"/>
        <v>0</v>
      </c>
      <c r="O749" s="17">
        <f t="shared" si="100"/>
        <v>0</v>
      </c>
      <c r="AF749"/>
      <c r="AG749"/>
    </row>
    <row r="750" spans="2:33" x14ac:dyDescent="0.2">
      <c r="B750" s="15"/>
      <c r="D750" s="60"/>
      <c r="E750" s="61"/>
      <c r="F750" s="60">
        <f t="shared" si="95"/>
        <v>0</v>
      </c>
      <c r="G750" s="62">
        <f t="shared" si="96"/>
        <v>0</v>
      </c>
      <c r="H750" s="62">
        <f t="shared" si="101"/>
        <v>0</v>
      </c>
      <c r="I750" s="62">
        <f>IF(AND(OR(AND(OR(B750="ICE",AND(B750="nzev",D750&gt;2035)),D750&gt;0),B750="ZEV",AND(B750="nzev",D750&lt;=2035)),E750&lt;&gt;BL),VLOOKUP(E750,Selection!$C$2:$D$11,2,FALSE),0)</f>
        <v>0</v>
      </c>
      <c r="K750" s="18">
        <f t="shared" si="97"/>
        <v>0</v>
      </c>
      <c r="L750" s="34">
        <f t="shared" si="102"/>
        <v>0</v>
      </c>
      <c r="M750" s="17">
        <f t="shared" si="98"/>
        <v>0</v>
      </c>
      <c r="N750" s="33">
        <f t="shared" si="99"/>
        <v>0</v>
      </c>
      <c r="O750" s="17">
        <f t="shared" si="100"/>
        <v>0</v>
      </c>
      <c r="AF750"/>
      <c r="AG750"/>
    </row>
    <row r="751" spans="2:33" x14ac:dyDescent="0.2">
      <c r="B751" s="15"/>
      <c r="D751" s="60"/>
      <c r="E751" s="61"/>
      <c r="F751" s="60">
        <f t="shared" si="95"/>
        <v>0</v>
      </c>
      <c r="G751" s="62">
        <f t="shared" si="96"/>
        <v>0</v>
      </c>
      <c r="H751" s="62">
        <f t="shared" si="101"/>
        <v>0</v>
      </c>
      <c r="I751" s="62">
        <f>IF(AND(OR(AND(OR(B751="ICE",AND(B751="nzev",D751&gt;2035)),D751&gt;0),B751="ZEV",AND(B751="nzev",D751&lt;=2035)),E751&lt;&gt;BL),VLOOKUP(E751,Selection!$C$2:$D$11,2,FALSE),0)</f>
        <v>0</v>
      </c>
      <c r="K751" s="18">
        <f t="shared" si="97"/>
        <v>0</v>
      </c>
      <c r="L751" s="34">
        <f t="shared" si="102"/>
        <v>0</v>
      </c>
      <c r="M751" s="17">
        <f t="shared" si="98"/>
        <v>0</v>
      </c>
      <c r="N751" s="33">
        <f t="shared" si="99"/>
        <v>0</v>
      </c>
      <c r="O751" s="17">
        <f t="shared" si="100"/>
        <v>0</v>
      </c>
      <c r="AF751"/>
      <c r="AG751"/>
    </row>
    <row r="752" spans="2:33" x14ac:dyDescent="0.2">
      <c r="B752" s="15"/>
      <c r="D752" s="60"/>
      <c r="E752" s="61"/>
      <c r="F752" s="60">
        <f t="shared" si="95"/>
        <v>0</v>
      </c>
      <c r="G752" s="62">
        <f t="shared" si="96"/>
        <v>0</v>
      </c>
      <c r="H752" s="62">
        <f t="shared" si="101"/>
        <v>0</v>
      </c>
      <c r="I752" s="62">
        <f>IF(AND(OR(AND(OR(B752="ICE",AND(B752="nzev",D752&gt;2035)),D752&gt;0),B752="ZEV",AND(B752="nzev",D752&lt;=2035)),E752&lt;&gt;BL),VLOOKUP(E752,Selection!$C$2:$D$11,2,FALSE),0)</f>
        <v>0</v>
      </c>
      <c r="K752" s="18">
        <f t="shared" si="97"/>
        <v>0</v>
      </c>
      <c r="L752" s="34">
        <f t="shared" si="102"/>
        <v>0</v>
      </c>
      <c r="M752" s="17">
        <f t="shared" si="98"/>
        <v>0</v>
      </c>
      <c r="N752" s="33">
        <f t="shared" si="99"/>
        <v>0</v>
      </c>
      <c r="O752" s="17">
        <f t="shared" si="100"/>
        <v>0</v>
      </c>
      <c r="AF752"/>
      <c r="AG752"/>
    </row>
    <row r="753" spans="2:33" x14ac:dyDescent="0.2">
      <c r="B753" s="15"/>
      <c r="D753" s="60"/>
      <c r="E753" s="61"/>
      <c r="F753" s="60">
        <f t="shared" si="95"/>
        <v>0</v>
      </c>
      <c r="G753" s="62">
        <f t="shared" si="96"/>
        <v>0</v>
      </c>
      <c r="H753" s="62">
        <f t="shared" si="101"/>
        <v>0</v>
      </c>
      <c r="I753" s="62">
        <f>IF(AND(OR(AND(OR(B753="ICE",AND(B753="nzev",D753&gt;2035)),D753&gt;0),B753="ZEV",AND(B753="nzev",D753&lt;=2035)),E753&lt;&gt;BL),VLOOKUP(E753,Selection!$C$2:$D$11,2,FALSE),0)</f>
        <v>0</v>
      </c>
      <c r="K753" s="18">
        <f t="shared" si="97"/>
        <v>0</v>
      </c>
      <c r="L753" s="34">
        <f t="shared" si="102"/>
        <v>0</v>
      </c>
      <c r="M753" s="17">
        <f t="shared" si="98"/>
        <v>0</v>
      </c>
      <c r="N753" s="33">
        <f t="shared" si="99"/>
        <v>0</v>
      </c>
      <c r="O753" s="17">
        <f t="shared" si="100"/>
        <v>0</v>
      </c>
      <c r="AF753"/>
      <c r="AG753"/>
    </row>
    <row r="754" spans="2:33" x14ac:dyDescent="0.2">
      <c r="B754" s="15"/>
      <c r="D754" s="60"/>
      <c r="E754" s="61"/>
      <c r="F754" s="60">
        <f t="shared" si="95"/>
        <v>0</v>
      </c>
      <c r="G754" s="62">
        <f t="shared" si="96"/>
        <v>0</v>
      </c>
      <c r="H754" s="62">
        <f t="shared" si="101"/>
        <v>0</v>
      </c>
      <c r="I754" s="62">
        <f>IF(AND(OR(AND(OR(B754="ICE",AND(B754="nzev",D754&gt;2035)),D754&gt;0),B754="ZEV",AND(B754="nzev",D754&lt;=2035)),E754&lt;&gt;BL),VLOOKUP(E754,Selection!$C$2:$D$11,2,FALSE),0)</f>
        <v>0</v>
      </c>
      <c r="K754" s="18">
        <f t="shared" si="97"/>
        <v>0</v>
      </c>
      <c r="L754" s="34">
        <f t="shared" si="102"/>
        <v>0</v>
      </c>
      <c r="M754" s="17">
        <f t="shared" si="98"/>
        <v>0</v>
      </c>
      <c r="N754" s="33">
        <f t="shared" si="99"/>
        <v>0</v>
      </c>
      <c r="O754" s="17">
        <f t="shared" si="100"/>
        <v>0</v>
      </c>
      <c r="AF754"/>
      <c r="AG754"/>
    </row>
    <row r="755" spans="2:33" x14ac:dyDescent="0.2">
      <c r="B755" s="15"/>
      <c r="D755" s="60"/>
      <c r="E755" s="61"/>
      <c r="F755" s="60">
        <f t="shared" si="95"/>
        <v>0</v>
      </c>
      <c r="G755" s="62">
        <f t="shared" si="96"/>
        <v>0</v>
      </c>
      <c r="H755" s="62">
        <f t="shared" si="101"/>
        <v>0</v>
      </c>
      <c r="I755" s="62">
        <f>IF(AND(OR(AND(OR(B755="ICE",AND(B755="nzev",D755&gt;2035)),D755&gt;0),B755="ZEV",AND(B755="nzev",D755&lt;=2035)),E755&lt;&gt;BL),VLOOKUP(E755,Selection!$C$2:$D$11,2,FALSE),0)</f>
        <v>0</v>
      </c>
      <c r="K755" s="18">
        <f t="shared" si="97"/>
        <v>0</v>
      </c>
      <c r="L755" s="34">
        <f t="shared" si="102"/>
        <v>0</v>
      </c>
      <c r="M755" s="17">
        <f t="shared" si="98"/>
        <v>0</v>
      </c>
      <c r="N755" s="33">
        <f t="shared" si="99"/>
        <v>0</v>
      </c>
      <c r="O755" s="17">
        <f t="shared" si="100"/>
        <v>0</v>
      </c>
      <c r="AF755"/>
      <c r="AG755"/>
    </row>
    <row r="756" spans="2:33" x14ac:dyDescent="0.2">
      <c r="B756" s="15"/>
      <c r="D756" s="60"/>
      <c r="E756" s="61"/>
      <c r="F756" s="60">
        <f t="shared" si="95"/>
        <v>0</v>
      </c>
      <c r="G756" s="62">
        <f t="shared" si="96"/>
        <v>0</v>
      </c>
      <c r="H756" s="62">
        <f t="shared" si="101"/>
        <v>0</v>
      </c>
      <c r="I756" s="62">
        <f>IF(AND(OR(AND(OR(B756="ICE",AND(B756="nzev",D756&gt;2035)),D756&gt;0),B756="ZEV",AND(B756="nzev",D756&lt;=2035)),E756&lt;&gt;BL),VLOOKUP(E756,Selection!$C$2:$D$11,2,FALSE),0)</f>
        <v>0</v>
      </c>
      <c r="K756" s="18">
        <f t="shared" si="97"/>
        <v>0</v>
      </c>
      <c r="L756" s="34">
        <f t="shared" si="102"/>
        <v>0</v>
      </c>
      <c r="M756" s="17">
        <f t="shared" si="98"/>
        <v>0</v>
      </c>
      <c r="N756" s="33">
        <f t="shared" si="99"/>
        <v>0</v>
      </c>
      <c r="O756" s="17">
        <f t="shared" si="100"/>
        <v>0</v>
      </c>
      <c r="AF756"/>
      <c r="AG756"/>
    </row>
    <row r="757" spans="2:33" x14ac:dyDescent="0.2">
      <c r="B757" s="15"/>
      <c r="D757" s="60"/>
      <c r="E757" s="61"/>
      <c r="F757" s="60">
        <f t="shared" si="95"/>
        <v>0</v>
      </c>
      <c r="G757" s="62">
        <f t="shared" si="96"/>
        <v>0</v>
      </c>
      <c r="H757" s="62">
        <f t="shared" si="101"/>
        <v>0</v>
      </c>
      <c r="I757" s="62">
        <f>IF(AND(OR(AND(OR(B757="ICE",AND(B757="nzev",D757&gt;2035)),D757&gt;0),B757="ZEV",AND(B757="nzev",D757&lt;=2035)),E757&lt;&gt;BL),VLOOKUP(E757,Selection!$C$2:$D$11,2,FALSE),0)</f>
        <v>0</v>
      </c>
      <c r="K757" s="18">
        <f t="shared" si="97"/>
        <v>0</v>
      </c>
      <c r="L757" s="34">
        <f t="shared" si="102"/>
        <v>0</v>
      </c>
      <c r="M757" s="17">
        <f t="shared" si="98"/>
        <v>0</v>
      </c>
      <c r="N757" s="33">
        <f t="shared" si="99"/>
        <v>0</v>
      </c>
      <c r="O757" s="17">
        <f t="shared" si="100"/>
        <v>0</v>
      </c>
      <c r="AE757" s="18"/>
      <c r="AG757"/>
    </row>
    <row r="758" spans="2:33" x14ac:dyDescent="0.2">
      <c r="B758" s="15"/>
      <c r="D758" s="60"/>
      <c r="E758" s="61"/>
      <c r="F758" s="60">
        <f t="shared" si="95"/>
        <v>0</v>
      </c>
      <c r="G758" s="62">
        <f t="shared" si="96"/>
        <v>0</v>
      </c>
      <c r="H758" s="62">
        <f t="shared" si="101"/>
        <v>0</v>
      </c>
      <c r="I758" s="62">
        <f>IF(AND(OR(AND(OR(B758="ICE",AND(B758="nzev",D758&gt;2035)),D758&gt;0),B758="ZEV",AND(B758="nzev",D758&lt;=2035)),E758&lt;&gt;BL),VLOOKUP(E758,Selection!$C$2:$D$11,2,FALSE),0)</f>
        <v>0</v>
      </c>
      <c r="K758" s="18">
        <f t="shared" si="97"/>
        <v>0</v>
      </c>
      <c r="L758" s="34">
        <f t="shared" si="102"/>
        <v>0</v>
      </c>
      <c r="M758" s="17">
        <f t="shared" si="98"/>
        <v>0</v>
      </c>
      <c r="N758" s="33">
        <f t="shared" si="99"/>
        <v>0</v>
      </c>
      <c r="O758" s="17">
        <f t="shared" si="100"/>
        <v>0</v>
      </c>
      <c r="AE758" s="18"/>
      <c r="AG758"/>
    </row>
    <row r="759" spans="2:33" x14ac:dyDescent="0.2">
      <c r="B759" s="15"/>
      <c r="D759" s="60"/>
      <c r="E759" s="61"/>
      <c r="F759" s="60">
        <f t="shared" si="95"/>
        <v>0</v>
      </c>
      <c r="G759" s="62">
        <f t="shared" si="96"/>
        <v>0</v>
      </c>
      <c r="H759" s="62">
        <f t="shared" si="101"/>
        <v>0</v>
      </c>
      <c r="I759" s="62">
        <f>IF(AND(OR(AND(OR(B759="ICE",AND(B759="nzev",D759&gt;2035)),D759&gt;0),B759="ZEV",AND(B759="nzev",D759&lt;=2035)),E759&lt;&gt;BL),VLOOKUP(E759,Selection!$C$2:$D$11,2,FALSE),0)</f>
        <v>0</v>
      </c>
      <c r="K759" s="18">
        <f t="shared" si="97"/>
        <v>0</v>
      </c>
      <c r="L759" s="34">
        <f t="shared" si="102"/>
        <v>0</v>
      </c>
      <c r="M759" s="17">
        <f t="shared" si="98"/>
        <v>0</v>
      </c>
      <c r="N759" s="33">
        <f t="shared" si="99"/>
        <v>0</v>
      </c>
      <c r="O759" s="17">
        <f t="shared" si="100"/>
        <v>0</v>
      </c>
      <c r="AE759" s="18"/>
      <c r="AG759"/>
    </row>
    <row r="760" spans="2:33" x14ac:dyDescent="0.2">
      <c r="B760" s="15"/>
      <c r="D760" s="60"/>
      <c r="E760" s="61"/>
      <c r="F760" s="60">
        <f t="shared" si="95"/>
        <v>0</v>
      </c>
      <c r="G760" s="62">
        <f t="shared" si="96"/>
        <v>0</v>
      </c>
      <c r="H760" s="62">
        <f t="shared" si="101"/>
        <v>0</v>
      </c>
      <c r="I760" s="62">
        <f>IF(AND(OR(AND(OR(B760="ICE",AND(B760="nzev",D760&gt;2035)),D760&gt;0),B760="ZEV",AND(B760="nzev",D760&lt;=2035)),E760&lt;&gt;BL),VLOOKUP(E760,Selection!$C$2:$D$11,2,FALSE),0)</f>
        <v>0</v>
      </c>
      <c r="K760" s="18">
        <f t="shared" si="97"/>
        <v>0</v>
      </c>
      <c r="L760" s="34">
        <f t="shared" si="102"/>
        <v>0</v>
      </c>
      <c r="M760" s="17">
        <f t="shared" si="98"/>
        <v>0</v>
      </c>
      <c r="N760" s="33">
        <f t="shared" si="99"/>
        <v>0</v>
      </c>
      <c r="O760" s="17">
        <f t="shared" si="100"/>
        <v>0</v>
      </c>
      <c r="AE760" s="18"/>
      <c r="AG760"/>
    </row>
    <row r="761" spans="2:33" x14ac:dyDescent="0.2">
      <c r="B761" s="15"/>
      <c r="D761" s="60"/>
      <c r="E761" s="61"/>
      <c r="F761" s="60">
        <f t="shared" si="95"/>
        <v>0</v>
      </c>
      <c r="G761" s="62">
        <f t="shared" si="96"/>
        <v>0</v>
      </c>
      <c r="H761" s="62">
        <f t="shared" si="101"/>
        <v>0</v>
      </c>
      <c r="I761" s="62">
        <f>IF(AND(OR(AND(OR(B761="ICE",AND(B761="nzev",D761&gt;2035)),D761&gt;0),B761="ZEV",AND(B761="nzev",D761&lt;=2035)),E761&lt;&gt;BL),VLOOKUP(E761,Selection!$C$2:$D$11,2,FALSE),0)</f>
        <v>0</v>
      </c>
      <c r="K761" s="18">
        <f t="shared" si="97"/>
        <v>0</v>
      </c>
      <c r="L761" s="34">
        <f t="shared" si="102"/>
        <v>0</v>
      </c>
      <c r="M761" s="17">
        <f t="shared" si="98"/>
        <v>0</v>
      </c>
      <c r="N761" s="33">
        <f t="shared" si="99"/>
        <v>0</v>
      </c>
      <c r="O761" s="17">
        <f t="shared" si="100"/>
        <v>0</v>
      </c>
      <c r="AE761" s="18"/>
      <c r="AG761"/>
    </row>
    <row r="762" spans="2:33" x14ac:dyDescent="0.2">
      <c r="B762" s="15"/>
      <c r="D762" s="60"/>
      <c r="E762" s="61"/>
      <c r="F762" s="60">
        <f t="shared" si="95"/>
        <v>0</v>
      </c>
      <c r="G762" s="62">
        <f t="shared" si="96"/>
        <v>0</v>
      </c>
      <c r="H762" s="62">
        <f t="shared" si="101"/>
        <v>0</v>
      </c>
      <c r="I762" s="62">
        <f>IF(AND(OR(AND(OR(B762="ICE",AND(B762="nzev",D762&gt;2035)),D762&gt;0),B762="ZEV",AND(B762="nzev",D762&lt;=2035)),E762&lt;&gt;BL),VLOOKUP(E762,Selection!$C$2:$D$11,2,FALSE),0)</f>
        <v>0</v>
      </c>
      <c r="K762" s="18">
        <f t="shared" si="97"/>
        <v>0</v>
      </c>
      <c r="L762" s="34">
        <f t="shared" si="102"/>
        <v>0</v>
      </c>
      <c r="M762" s="17">
        <f t="shared" si="98"/>
        <v>0</v>
      </c>
      <c r="N762" s="33">
        <f t="shared" si="99"/>
        <v>0</v>
      </c>
      <c r="O762" s="17">
        <f t="shared" si="100"/>
        <v>0</v>
      </c>
      <c r="AE762" s="18"/>
      <c r="AG762"/>
    </row>
    <row r="763" spans="2:33" x14ac:dyDescent="0.2">
      <c r="B763" s="15"/>
      <c r="D763" s="60"/>
      <c r="E763" s="61"/>
      <c r="F763" s="60">
        <f t="shared" si="95"/>
        <v>0</v>
      </c>
      <c r="G763" s="62">
        <f t="shared" si="96"/>
        <v>0</v>
      </c>
      <c r="H763" s="62">
        <f t="shared" si="101"/>
        <v>0</v>
      </c>
      <c r="I763" s="62">
        <f>IF(AND(OR(AND(OR(B763="ICE",AND(B763="nzev",D763&gt;2035)),D763&gt;0),B763="ZEV",AND(B763="nzev",D763&lt;=2035)),E763&lt;&gt;BL),VLOOKUP(E763,Selection!$C$2:$D$11,2,FALSE),0)</f>
        <v>0</v>
      </c>
      <c r="K763" s="18">
        <f t="shared" si="97"/>
        <v>0</v>
      </c>
      <c r="L763" s="34">
        <f t="shared" si="102"/>
        <v>0</v>
      </c>
      <c r="M763" s="17">
        <f t="shared" si="98"/>
        <v>0</v>
      </c>
      <c r="N763" s="33">
        <f t="shared" si="99"/>
        <v>0</v>
      </c>
      <c r="O763" s="17">
        <f t="shared" si="100"/>
        <v>0</v>
      </c>
      <c r="AE763" s="18"/>
      <c r="AG763"/>
    </row>
    <row r="764" spans="2:33" x14ac:dyDescent="0.2">
      <c r="B764" s="15"/>
      <c r="D764" s="60"/>
      <c r="E764" s="61"/>
      <c r="F764" s="60">
        <f t="shared" si="95"/>
        <v>0</v>
      </c>
      <c r="G764" s="62">
        <f t="shared" si="96"/>
        <v>0</v>
      </c>
      <c r="H764" s="62">
        <f t="shared" si="101"/>
        <v>0</v>
      </c>
      <c r="I764" s="62">
        <f>IF(AND(OR(AND(OR(B764="ICE",AND(B764="nzev",D764&gt;2035)),D764&gt;0),B764="ZEV",AND(B764="nzev",D764&lt;=2035)),E764&lt;&gt;BL),VLOOKUP(E764,Selection!$C$2:$D$11,2,FALSE),0)</f>
        <v>0</v>
      </c>
      <c r="K764" s="18">
        <f t="shared" si="97"/>
        <v>0</v>
      </c>
      <c r="L764" s="34">
        <f t="shared" si="102"/>
        <v>0</v>
      </c>
      <c r="M764" s="17">
        <f t="shared" si="98"/>
        <v>0</v>
      </c>
      <c r="N764" s="33">
        <f t="shared" si="99"/>
        <v>0</v>
      </c>
      <c r="O764" s="17">
        <f t="shared" si="100"/>
        <v>0</v>
      </c>
      <c r="AE764" s="18"/>
      <c r="AG764"/>
    </row>
    <row r="765" spans="2:33" x14ac:dyDescent="0.2">
      <c r="B765" s="15"/>
      <c r="D765" s="60"/>
      <c r="E765" s="61"/>
      <c r="F765" s="60">
        <f t="shared" si="95"/>
        <v>0</v>
      </c>
      <c r="G765" s="62">
        <f t="shared" si="96"/>
        <v>0</v>
      </c>
      <c r="H765" s="62">
        <f t="shared" si="101"/>
        <v>0</v>
      </c>
      <c r="I765" s="62">
        <f>IF(AND(OR(AND(OR(B765="ICE",AND(B765="nzev",D765&gt;2035)),D765&gt;0),B765="ZEV",AND(B765="nzev",D765&lt;=2035)),E765&lt;&gt;BL),VLOOKUP(E765,Selection!$C$2:$D$11,2,FALSE),0)</f>
        <v>0</v>
      </c>
      <c r="K765" s="18">
        <f t="shared" si="97"/>
        <v>0</v>
      </c>
      <c r="L765" s="34">
        <f t="shared" si="102"/>
        <v>0</v>
      </c>
      <c r="M765" s="17">
        <f t="shared" si="98"/>
        <v>0</v>
      </c>
      <c r="N765" s="33">
        <f t="shared" si="99"/>
        <v>0</v>
      </c>
      <c r="O765" s="17">
        <f t="shared" si="100"/>
        <v>0</v>
      </c>
      <c r="AE765" s="18"/>
      <c r="AG765"/>
    </row>
    <row r="766" spans="2:33" x14ac:dyDescent="0.2">
      <c r="B766" s="15"/>
      <c r="D766" s="60"/>
      <c r="E766" s="61"/>
      <c r="F766" s="60">
        <f t="shared" si="95"/>
        <v>0</v>
      </c>
      <c r="G766" s="62">
        <f t="shared" si="96"/>
        <v>0</v>
      </c>
      <c r="H766" s="62">
        <f t="shared" si="101"/>
        <v>0</v>
      </c>
      <c r="I766" s="62">
        <f>IF(AND(OR(AND(OR(B766="ICE",AND(B766="nzev",D766&gt;2035)),D766&gt;0),B766="ZEV",AND(B766="nzev",D766&lt;=2035)),E766&lt;&gt;BL),VLOOKUP(E766,Selection!$C$2:$D$11,2,FALSE),0)</f>
        <v>0</v>
      </c>
      <c r="K766" s="18">
        <f t="shared" si="97"/>
        <v>0</v>
      </c>
      <c r="L766" s="34">
        <f t="shared" si="102"/>
        <v>0</v>
      </c>
      <c r="M766" s="17">
        <f t="shared" si="98"/>
        <v>0</v>
      </c>
      <c r="N766" s="33">
        <f t="shared" si="99"/>
        <v>0</v>
      </c>
      <c r="O766" s="17">
        <f t="shared" si="100"/>
        <v>0</v>
      </c>
      <c r="AE766" s="18"/>
      <c r="AG766"/>
    </row>
    <row r="767" spans="2:33" x14ac:dyDescent="0.2">
      <c r="B767" s="15"/>
      <c r="D767" s="60"/>
      <c r="E767" s="61"/>
      <c r="F767" s="60">
        <f t="shared" si="95"/>
        <v>0</v>
      </c>
      <c r="G767" s="62">
        <f t="shared" si="96"/>
        <v>0</v>
      </c>
      <c r="H767" s="62">
        <f t="shared" si="101"/>
        <v>0</v>
      </c>
      <c r="I767" s="62">
        <f>IF(AND(OR(AND(OR(B767="ICE",AND(B767="nzev",D767&gt;2035)),D767&gt;0),B767="ZEV",AND(B767="nzev",D767&lt;=2035)),E767&lt;&gt;BL),VLOOKUP(E767,Selection!$C$2:$D$11,2,FALSE),0)</f>
        <v>0</v>
      </c>
      <c r="K767" s="18">
        <f t="shared" si="97"/>
        <v>0</v>
      </c>
      <c r="L767" s="34">
        <f t="shared" si="102"/>
        <v>0</v>
      </c>
      <c r="M767" s="17">
        <f t="shared" si="98"/>
        <v>0</v>
      </c>
      <c r="N767" s="33">
        <f t="shared" si="99"/>
        <v>0</v>
      </c>
      <c r="O767" s="17">
        <f t="shared" si="100"/>
        <v>0</v>
      </c>
      <c r="AE767" s="18"/>
      <c r="AG767"/>
    </row>
    <row r="768" spans="2:33" x14ac:dyDescent="0.2">
      <c r="B768" s="15"/>
      <c r="D768" s="60"/>
      <c r="E768" s="61"/>
      <c r="F768" s="60">
        <f t="shared" si="95"/>
        <v>0</v>
      </c>
      <c r="G768" s="62">
        <f t="shared" si="96"/>
        <v>0</v>
      </c>
      <c r="H768" s="62">
        <f t="shared" si="101"/>
        <v>0</v>
      </c>
      <c r="I768" s="62">
        <f>IF(AND(OR(AND(OR(B768="ICE",AND(B768="nzev",D768&gt;2035)),D768&gt;0),B768="ZEV",AND(B768="nzev",D768&lt;=2035)),E768&lt;&gt;BL),VLOOKUP(E768,Selection!$C$2:$D$11,2,FALSE),0)</f>
        <v>0</v>
      </c>
      <c r="K768" s="18">
        <f t="shared" si="97"/>
        <v>0</v>
      </c>
      <c r="L768" s="34">
        <f t="shared" si="102"/>
        <v>0</v>
      </c>
      <c r="M768" s="17">
        <f t="shared" si="98"/>
        <v>0</v>
      </c>
      <c r="N768" s="33">
        <f t="shared" si="99"/>
        <v>0</v>
      </c>
      <c r="O768" s="17">
        <f t="shared" si="100"/>
        <v>0</v>
      </c>
      <c r="AE768" s="18"/>
      <c r="AG768"/>
    </row>
    <row r="769" spans="2:33" x14ac:dyDescent="0.2">
      <c r="B769" s="15"/>
      <c r="D769" s="60"/>
      <c r="E769" s="61"/>
      <c r="F769" s="60">
        <f t="shared" si="95"/>
        <v>0</v>
      </c>
      <c r="G769" s="62">
        <f t="shared" si="96"/>
        <v>0</v>
      </c>
      <c r="H769" s="62">
        <f t="shared" si="101"/>
        <v>0</v>
      </c>
      <c r="I769" s="62">
        <f>IF(AND(OR(AND(OR(B769="ICE",AND(B769="nzev",D769&gt;2035)),D769&gt;0),B769="ZEV",AND(B769="nzev",D769&lt;=2035)),E769&lt;&gt;BL),VLOOKUP(E769,Selection!$C$2:$D$11,2,FALSE),0)</f>
        <v>0</v>
      </c>
      <c r="K769" s="18">
        <f t="shared" si="97"/>
        <v>0</v>
      </c>
      <c r="L769" s="34">
        <f t="shared" si="102"/>
        <v>0</v>
      </c>
      <c r="M769" s="17">
        <f t="shared" si="98"/>
        <v>0</v>
      </c>
      <c r="N769" s="33">
        <f t="shared" si="99"/>
        <v>0</v>
      </c>
      <c r="O769" s="17">
        <f t="shared" si="100"/>
        <v>0</v>
      </c>
      <c r="AE769" s="18"/>
      <c r="AG769"/>
    </row>
    <row r="770" spans="2:33" x14ac:dyDescent="0.2">
      <c r="B770" s="15"/>
      <c r="D770" s="60"/>
      <c r="E770" s="61"/>
      <c r="F770" s="60">
        <f t="shared" si="95"/>
        <v>0</v>
      </c>
      <c r="G770" s="62">
        <f t="shared" si="96"/>
        <v>0</v>
      </c>
      <c r="H770" s="62">
        <f t="shared" si="101"/>
        <v>0</v>
      </c>
      <c r="I770" s="62">
        <f>IF(AND(OR(AND(OR(B770="ICE",AND(B770="nzev",D770&gt;2035)),D770&gt;0),B770="ZEV",AND(B770="nzev",D770&lt;=2035)),E770&lt;&gt;BL),VLOOKUP(E770,Selection!$C$2:$D$11,2,FALSE),0)</f>
        <v>0</v>
      </c>
      <c r="K770" s="18">
        <f t="shared" si="97"/>
        <v>0</v>
      </c>
      <c r="L770" s="34">
        <f t="shared" si="102"/>
        <v>0</v>
      </c>
      <c r="M770" s="17">
        <f t="shared" si="98"/>
        <v>0</v>
      </c>
      <c r="N770" s="33">
        <f t="shared" si="99"/>
        <v>0</v>
      </c>
      <c r="O770" s="17">
        <f t="shared" si="100"/>
        <v>0</v>
      </c>
      <c r="AE770" s="18"/>
      <c r="AG770"/>
    </row>
    <row r="771" spans="2:33" x14ac:dyDescent="0.2">
      <c r="B771" s="15"/>
      <c r="D771" s="60"/>
      <c r="E771" s="61"/>
      <c r="F771" s="60">
        <f t="shared" si="95"/>
        <v>0</v>
      </c>
      <c r="G771" s="62">
        <f t="shared" si="96"/>
        <v>0</v>
      </c>
      <c r="H771" s="62">
        <f t="shared" si="101"/>
        <v>0</v>
      </c>
      <c r="I771" s="62">
        <f>IF(AND(OR(AND(OR(B771="ICE",AND(B771="nzev",D771&gt;2035)),D771&gt;0),B771="ZEV",AND(B771="nzev",D771&lt;=2035)),E771&lt;&gt;BL),VLOOKUP(E771,Selection!$C$2:$D$11,2,FALSE),0)</f>
        <v>0</v>
      </c>
      <c r="K771" s="18">
        <f t="shared" si="97"/>
        <v>0</v>
      </c>
      <c r="L771" s="34">
        <f t="shared" si="102"/>
        <v>0</v>
      </c>
      <c r="M771" s="17">
        <f t="shared" si="98"/>
        <v>0</v>
      </c>
      <c r="N771" s="33">
        <f t="shared" si="99"/>
        <v>0</v>
      </c>
      <c r="O771" s="17">
        <f t="shared" si="100"/>
        <v>0</v>
      </c>
      <c r="AE771" s="18"/>
      <c r="AG771"/>
    </row>
    <row r="772" spans="2:33" x14ac:dyDescent="0.2">
      <c r="B772" s="15"/>
      <c r="D772" s="60"/>
      <c r="E772" s="61"/>
      <c r="F772" s="60">
        <f t="shared" si="95"/>
        <v>0</v>
      </c>
      <c r="G772" s="62">
        <f t="shared" si="96"/>
        <v>0</v>
      </c>
      <c r="H772" s="62">
        <f t="shared" si="101"/>
        <v>0</v>
      </c>
      <c r="I772" s="62">
        <f>IF(AND(OR(AND(OR(B772="ICE",AND(B772="nzev",D772&gt;2035)),D772&gt;0),B772="ZEV",AND(B772="nzev",D772&lt;=2035)),E772&lt;&gt;BL),VLOOKUP(E772,Selection!$C$2:$D$11,2,FALSE),0)</f>
        <v>0</v>
      </c>
      <c r="K772" s="18">
        <f t="shared" si="97"/>
        <v>0</v>
      </c>
      <c r="L772" s="34">
        <f t="shared" si="102"/>
        <v>0</v>
      </c>
      <c r="M772" s="17">
        <f t="shared" si="98"/>
        <v>0</v>
      </c>
      <c r="N772" s="33">
        <f t="shared" si="99"/>
        <v>0</v>
      </c>
      <c r="O772" s="17">
        <f t="shared" si="100"/>
        <v>0</v>
      </c>
      <c r="AE772" s="18"/>
      <c r="AG772"/>
    </row>
    <row r="773" spans="2:33" x14ac:dyDescent="0.2">
      <c r="B773" s="15"/>
      <c r="D773" s="60"/>
      <c r="E773" s="61"/>
      <c r="F773" s="60">
        <f t="shared" si="95"/>
        <v>0</v>
      </c>
      <c r="G773" s="62">
        <f t="shared" si="96"/>
        <v>0</v>
      </c>
      <c r="H773" s="62">
        <f t="shared" si="101"/>
        <v>0</v>
      </c>
      <c r="I773" s="62">
        <f>IF(AND(OR(AND(OR(B773="ICE",AND(B773="nzev",D773&gt;2035)),D773&gt;0),B773="ZEV",AND(B773="nzev",D773&lt;=2035)),E773&lt;&gt;BL),VLOOKUP(E773,Selection!$C$2:$D$11,2,FALSE),0)</f>
        <v>0</v>
      </c>
      <c r="K773" s="18">
        <f t="shared" si="97"/>
        <v>0</v>
      </c>
      <c r="L773" s="34">
        <f t="shared" si="102"/>
        <v>0</v>
      </c>
      <c r="M773" s="17">
        <f t="shared" si="98"/>
        <v>0</v>
      </c>
      <c r="N773" s="33">
        <f t="shared" si="99"/>
        <v>0</v>
      </c>
      <c r="O773" s="17">
        <f t="shared" si="100"/>
        <v>0</v>
      </c>
      <c r="AE773" s="18"/>
      <c r="AG773"/>
    </row>
    <row r="774" spans="2:33" x14ac:dyDescent="0.2">
      <c r="B774" s="15"/>
      <c r="D774" s="60"/>
      <c r="E774" s="61"/>
      <c r="F774" s="60">
        <f t="shared" ref="F774:F837" si="103">IF(AND(OR(B774="ICE",AND(B774="nzev",D774&gt;2035)),E774&lt;&gt;BL),IF(IFERROR(SEARCH("cab tractor",E774),FALSE),"Please Enter",BL),BL)</f>
        <v>0</v>
      </c>
      <c r="G774" s="62">
        <f t="shared" ref="G774:G837" si="104">IF(AND(OR(B774="ICE",AND(B774="nzev",D774&gt;2035)),E774&lt;&gt;BL),IF(IFERROR(SEARCH("cab tractor",E774),FALSE),IF(AND(F774&gt;12,F774&lt;19),F774,18),18),IF(D774&gt;1900,18,BL))</f>
        <v>0</v>
      </c>
      <c r="H774" s="62">
        <f t="shared" si="101"/>
        <v>0</v>
      </c>
      <c r="I774" s="62">
        <f>IF(AND(OR(AND(OR(B774="ICE",AND(B774="nzev",D774&gt;2035)),D774&gt;0),B774="ZEV",AND(B774="nzev",D774&lt;=2035)),E774&lt;&gt;BL),VLOOKUP(E774,Selection!$C$2:$D$11,2,FALSE),0)</f>
        <v>0</v>
      </c>
      <c r="K774" s="18">
        <f t="shared" ref="K774:K837" si="105">IF(B774="ICE",IF(D774&gt;0,D774+18,0),IF(OR(AND(B774="nzev",D774&lt;=2035),B774="zev"),0,IF(D774&gt;0,D774+18,0)))</f>
        <v>0</v>
      </c>
      <c r="L774" s="34">
        <f t="shared" si="102"/>
        <v>0</v>
      </c>
      <c r="M774" s="17">
        <f t="shared" ref="M774:M837" si="106">IF(B774="ICE",IF(ISNUMBER(L774),D774+L774,D774+18),IF(AND(B774="nzev",D774&gt;2035),IF(ISNUMBER(L774),D774+L774,D774+18),0))</f>
        <v>0</v>
      </c>
      <c r="N774" s="33">
        <f t="shared" ref="N774:N837" si="107">IF(AND(OR(B774="ICE",AND(B774="nzev",D774&gt;2035)),D774&gt;0),I774,IF(OR(B774="ZEV",AND(B774="nzev",D774&lt;=2035)),-1*I774,0))</f>
        <v>0</v>
      </c>
      <c r="O774" s="17">
        <f t="shared" ref="O774:O837" si="108">IF(OR(B774="ICE",AND(B774="nzev",D774&gt;2035)),1,IF(OR(B774="ZEV",AND(B774="nzev",D774&lt;=2035)),-1,0))</f>
        <v>0</v>
      </c>
      <c r="AE774" s="18"/>
      <c r="AG774"/>
    </row>
    <row r="775" spans="2:33" x14ac:dyDescent="0.2">
      <c r="B775" s="15"/>
      <c r="D775" s="60"/>
      <c r="E775" s="61"/>
      <c r="F775" s="60">
        <f t="shared" si="103"/>
        <v>0</v>
      </c>
      <c r="G775" s="62">
        <f t="shared" si="104"/>
        <v>0</v>
      </c>
      <c r="H775" s="62">
        <f t="shared" ref="H775:H838" si="109">IF(M775&lt;K775,M775,K775)</f>
        <v>0</v>
      </c>
      <c r="I775" s="62">
        <f>IF(AND(OR(AND(OR(B775="ICE",AND(B775="nzev",D775&gt;2035)),D775&gt;0),B775="ZEV",AND(B775="nzev",D775&lt;=2035)),E775&lt;&gt;BL),VLOOKUP(E775,Selection!$C$2:$D$11,2,FALSE),0)</f>
        <v>0</v>
      </c>
      <c r="K775" s="18">
        <f t="shared" si="105"/>
        <v>0</v>
      </c>
      <c r="L775" s="34">
        <f t="shared" ref="L775:L838" si="110">G775</f>
        <v>0</v>
      </c>
      <c r="M775" s="17">
        <f t="shared" si="106"/>
        <v>0</v>
      </c>
      <c r="N775" s="33">
        <f t="shared" si="107"/>
        <v>0</v>
      </c>
      <c r="O775" s="17">
        <f t="shared" si="108"/>
        <v>0</v>
      </c>
      <c r="AE775" s="18"/>
      <c r="AG775"/>
    </row>
    <row r="776" spans="2:33" x14ac:dyDescent="0.2">
      <c r="B776" s="15"/>
      <c r="D776" s="60"/>
      <c r="E776" s="61"/>
      <c r="F776" s="60">
        <f t="shared" si="103"/>
        <v>0</v>
      </c>
      <c r="G776" s="62">
        <f t="shared" si="104"/>
        <v>0</v>
      </c>
      <c r="H776" s="62">
        <f t="shared" si="109"/>
        <v>0</v>
      </c>
      <c r="I776" s="62">
        <f>IF(AND(OR(AND(OR(B776="ICE",AND(B776="nzev",D776&gt;2035)),D776&gt;0),B776="ZEV",AND(B776="nzev",D776&lt;=2035)),E776&lt;&gt;BL),VLOOKUP(E776,Selection!$C$2:$D$11,2,FALSE),0)</f>
        <v>0</v>
      </c>
      <c r="K776" s="18">
        <f t="shared" si="105"/>
        <v>0</v>
      </c>
      <c r="L776" s="34">
        <f t="shared" si="110"/>
        <v>0</v>
      </c>
      <c r="M776" s="17">
        <f t="shared" si="106"/>
        <v>0</v>
      </c>
      <c r="N776" s="33">
        <f t="shared" si="107"/>
        <v>0</v>
      </c>
      <c r="O776" s="17">
        <f t="shared" si="108"/>
        <v>0</v>
      </c>
      <c r="AE776" s="18"/>
      <c r="AG776"/>
    </row>
    <row r="777" spans="2:33" x14ac:dyDescent="0.2">
      <c r="B777" s="15"/>
      <c r="D777" s="60"/>
      <c r="E777" s="61"/>
      <c r="F777" s="60">
        <f t="shared" si="103"/>
        <v>0</v>
      </c>
      <c r="G777" s="62">
        <f t="shared" si="104"/>
        <v>0</v>
      </c>
      <c r="H777" s="62">
        <f t="shared" si="109"/>
        <v>0</v>
      </c>
      <c r="I777" s="62">
        <f>IF(AND(OR(AND(OR(B777="ICE",AND(B777="nzev",D777&gt;2035)),D777&gt;0),B777="ZEV",AND(B777="nzev",D777&lt;=2035)),E777&lt;&gt;BL),VLOOKUP(E777,Selection!$C$2:$D$11,2,FALSE),0)</f>
        <v>0</v>
      </c>
      <c r="K777" s="18">
        <f t="shared" si="105"/>
        <v>0</v>
      </c>
      <c r="L777" s="34">
        <f t="shared" si="110"/>
        <v>0</v>
      </c>
      <c r="M777" s="17">
        <f t="shared" si="106"/>
        <v>0</v>
      </c>
      <c r="N777" s="33">
        <f t="shared" si="107"/>
        <v>0</v>
      </c>
      <c r="O777" s="17">
        <f t="shared" si="108"/>
        <v>0</v>
      </c>
      <c r="AF777"/>
      <c r="AG777"/>
    </row>
    <row r="778" spans="2:33" x14ac:dyDescent="0.2">
      <c r="B778" s="15"/>
      <c r="D778" s="60"/>
      <c r="E778" s="61"/>
      <c r="F778" s="60">
        <f t="shared" si="103"/>
        <v>0</v>
      </c>
      <c r="G778" s="62">
        <f t="shared" si="104"/>
        <v>0</v>
      </c>
      <c r="H778" s="62">
        <f t="shared" si="109"/>
        <v>0</v>
      </c>
      <c r="I778" s="62">
        <f>IF(AND(OR(AND(OR(B778="ICE",AND(B778="nzev",D778&gt;2035)),D778&gt;0),B778="ZEV",AND(B778="nzev",D778&lt;=2035)),E778&lt;&gt;BL),VLOOKUP(E778,Selection!$C$2:$D$11,2,FALSE),0)</f>
        <v>0</v>
      </c>
      <c r="K778" s="18">
        <f t="shared" si="105"/>
        <v>0</v>
      </c>
      <c r="L778" s="34">
        <f t="shared" si="110"/>
        <v>0</v>
      </c>
      <c r="M778" s="17">
        <f t="shared" si="106"/>
        <v>0</v>
      </c>
      <c r="N778" s="33">
        <f t="shared" si="107"/>
        <v>0</v>
      </c>
      <c r="O778" s="17">
        <f t="shared" si="108"/>
        <v>0</v>
      </c>
      <c r="AE778" s="18"/>
      <c r="AG778"/>
    </row>
    <row r="779" spans="2:33" x14ac:dyDescent="0.2">
      <c r="B779" s="15"/>
      <c r="D779" s="60"/>
      <c r="E779" s="61"/>
      <c r="F779" s="60">
        <f t="shared" si="103"/>
        <v>0</v>
      </c>
      <c r="G779" s="62">
        <f t="shared" si="104"/>
        <v>0</v>
      </c>
      <c r="H779" s="62">
        <f t="shared" si="109"/>
        <v>0</v>
      </c>
      <c r="I779" s="62">
        <f>IF(AND(OR(AND(OR(B779="ICE",AND(B779="nzev",D779&gt;2035)),D779&gt;0),B779="ZEV",AND(B779="nzev",D779&lt;=2035)),E779&lt;&gt;BL),VLOOKUP(E779,Selection!$C$2:$D$11,2,FALSE),0)</f>
        <v>0</v>
      </c>
      <c r="K779" s="18">
        <f t="shared" si="105"/>
        <v>0</v>
      </c>
      <c r="L779" s="34">
        <f t="shared" si="110"/>
        <v>0</v>
      </c>
      <c r="M779" s="17">
        <f t="shared" si="106"/>
        <v>0</v>
      </c>
      <c r="N779" s="33">
        <f t="shared" si="107"/>
        <v>0</v>
      </c>
      <c r="O779" s="17">
        <f t="shared" si="108"/>
        <v>0</v>
      </c>
      <c r="AF779"/>
      <c r="AG779"/>
    </row>
    <row r="780" spans="2:33" x14ac:dyDescent="0.2">
      <c r="B780" s="15"/>
      <c r="D780" s="60"/>
      <c r="E780" s="61"/>
      <c r="F780" s="60">
        <f t="shared" si="103"/>
        <v>0</v>
      </c>
      <c r="G780" s="62">
        <f t="shared" si="104"/>
        <v>0</v>
      </c>
      <c r="H780" s="62">
        <f t="shared" si="109"/>
        <v>0</v>
      </c>
      <c r="I780" s="62">
        <f>IF(AND(OR(AND(OR(B780="ICE",AND(B780="nzev",D780&gt;2035)),D780&gt;0),B780="ZEV",AND(B780="nzev",D780&lt;=2035)),E780&lt;&gt;BL),VLOOKUP(E780,Selection!$C$2:$D$11,2,FALSE),0)</f>
        <v>0</v>
      </c>
      <c r="K780" s="18">
        <f t="shared" si="105"/>
        <v>0</v>
      </c>
      <c r="L780" s="34">
        <f t="shared" si="110"/>
        <v>0</v>
      </c>
      <c r="M780" s="17">
        <f t="shared" si="106"/>
        <v>0</v>
      </c>
      <c r="N780" s="33">
        <f t="shared" si="107"/>
        <v>0</v>
      </c>
      <c r="O780" s="17">
        <f t="shared" si="108"/>
        <v>0</v>
      </c>
      <c r="AE780" s="18"/>
      <c r="AG780"/>
    </row>
    <row r="781" spans="2:33" x14ac:dyDescent="0.2">
      <c r="B781" s="15"/>
      <c r="D781" s="60"/>
      <c r="E781" s="61"/>
      <c r="F781" s="60">
        <f t="shared" si="103"/>
        <v>0</v>
      </c>
      <c r="G781" s="62">
        <f t="shared" si="104"/>
        <v>0</v>
      </c>
      <c r="H781" s="62">
        <f t="shared" si="109"/>
        <v>0</v>
      </c>
      <c r="I781" s="62">
        <f>IF(AND(OR(AND(OR(B781="ICE",AND(B781="nzev",D781&gt;2035)),D781&gt;0),B781="ZEV",AND(B781="nzev",D781&lt;=2035)),E781&lt;&gt;BL),VLOOKUP(E781,Selection!$C$2:$D$11,2,FALSE),0)</f>
        <v>0</v>
      </c>
      <c r="K781" s="18">
        <f t="shared" si="105"/>
        <v>0</v>
      </c>
      <c r="L781" s="34">
        <f t="shared" si="110"/>
        <v>0</v>
      </c>
      <c r="M781" s="17">
        <f t="shared" si="106"/>
        <v>0</v>
      </c>
      <c r="N781" s="33">
        <f t="shared" si="107"/>
        <v>0</v>
      </c>
      <c r="O781" s="17">
        <f t="shared" si="108"/>
        <v>0</v>
      </c>
      <c r="AF781"/>
      <c r="AG781"/>
    </row>
    <row r="782" spans="2:33" x14ac:dyDescent="0.2">
      <c r="B782" s="15"/>
      <c r="D782" s="60"/>
      <c r="E782" s="61"/>
      <c r="F782" s="60">
        <f t="shared" si="103"/>
        <v>0</v>
      </c>
      <c r="G782" s="62">
        <f t="shared" si="104"/>
        <v>0</v>
      </c>
      <c r="H782" s="62">
        <f t="shared" si="109"/>
        <v>0</v>
      </c>
      <c r="I782" s="62">
        <f>IF(AND(OR(AND(OR(B782="ICE",AND(B782="nzev",D782&gt;2035)),D782&gt;0),B782="ZEV",AND(B782="nzev",D782&lt;=2035)),E782&lt;&gt;BL),VLOOKUP(E782,Selection!$C$2:$D$11,2,FALSE),0)</f>
        <v>0</v>
      </c>
      <c r="K782" s="18">
        <f t="shared" si="105"/>
        <v>0</v>
      </c>
      <c r="L782" s="34">
        <f t="shared" si="110"/>
        <v>0</v>
      </c>
      <c r="M782" s="17">
        <f t="shared" si="106"/>
        <v>0</v>
      </c>
      <c r="N782" s="33">
        <f t="shared" si="107"/>
        <v>0</v>
      </c>
      <c r="O782" s="17">
        <f t="shared" si="108"/>
        <v>0</v>
      </c>
      <c r="AE782" s="18"/>
      <c r="AG782"/>
    </row>
    <row r="783" spans="2:33" x14ac:dyDescent="0.2">
      <c r="B783" s="15"/>
      <c r="D783" s="60"/>
      <c r="E783" s="61"/>
      <c r="F783" s="60">
        <f t="shared" si="103"/>
        <v>0</v>
      </c>
      <c r="G783" s="62">
        <f t="shared" si="104"/>
        <v>0</v>
      </c>
      <c r="H783" s="62">
        <f t="shared" si="109"/>
        <v>0</v>
      </c>
      <c r="I783" s="62">
        <f>IF(AND(OR(AND(OR(B783="ICE",AND(B783="nzev",D783&gt;2035)),D783&gt;0),B783="ZEV",AND(B783="nzev",D783&lt;=2035)),E783&lt;&gt;BL),VLOOKUP(E783,Selection!$C$2:$D$11,2,FALSE),0)</f>
        <v>0</v>
      </c>
      <c r="K783" s="18">
        <f t="shared" si="105"/>
        <v>0</v>
      </c>
      <c r="L783" s="34">
        <f t="shared" si="110"/>
        <v>0</v>
      </c>
      <c r="M783" s="17">
        <f t="shared" si="106"/>
        <v>0</v>
      </c>
      <c r="N783" s="33">
        <f t="shared" si="107"/>
        <v>0</v>
      </c>
      <c r="O783" s="17">
        <f t="shared" si="108"/>
        <v>0</v>
      </c>
      <c r="AF783"/>
      <c r="AG783"/>
    </row>
    <row r="784" spans="2:33" x14ac:dyDescent="0.2">
      <c r="B784" s="15"/>
      <c r="D784" s="60"/>
      <c r="E784" s="61"/>
      <c r="F784" s="60">
        <f t="shared" si="103"/>
        <v>0</v>
      </c>
      <c r="G784" s="62">
        <f t="shared" si="104"/>
        <v>0</v>
      </c>
      <c r="H784" s="62">
        <f t="shared" si="109"/>
        <v>0</v>
      </c>
      <c r="I784" s="62">
        <f>IF(AND(OR(AND(OR(B784="ICE",AND(B784="nzev",D784&gt;2035)),D784&gt;0),B784="ZEV",AND(B784="nzev",D784&lt;=2035)),E784&lt;&gt;BL),VLOOKUP(E784,Selection!$C$2:$D$11,2,FALSE),0)</f>
        <v>0</v>
      </c>
      <c r="K784" s="18">
        <f t="shared" si="105"/>
        <v>0</v>
      </c>
      <c r="L784" s="34">
        <f t="shared" si="110"/>
        <v>0</v>
      </c>
      <c r="M784" s="17">
        <f t="shared" si="106"/>
        <v>0</v>
      </c>
      <c r="N784" s="33">
        <f t="shared" si="107"/>
        <v>0</v>
      </c>
      <c r="O784" s="17">
        <f t="shared" si="108"/>
        <v>0</v>
      </c>
      <c r="AF784"/>
      <c r="AG784"/>
    </row>
    <row r="785" spans="2:33" x14ac:dyDescent="0.2">
      <c r="B785" s="15"/>
      <c r="D785" s="60"/>
      <c r="E785" s="61"/>
      <c r="F785" s="60">
        <f t="shared" si="103"/>
        <v>0</v>
      </c>
      <c r="G785" s="62">
        <f t="shared" si="104"/>
        <v>0</v>
      </c>
      <c r="H785" s="62">
        <f t="shared" si="109"/>
        <v>0</v>
      </c>
      <c r="I785" s="62">
        <f>IF(AND(OR(AND(OR(B785="ICE",AND(B785="nzev",D785&gt;2035)),D785&gt;0),B785="ZEV",AND(B785="nzev",D785&lt;=2035)),E785&lt;&gt;BL),VLOOKUP(E785,Selection!$C$2:$D$11,2,FALSE),0)</f>
        <v>0</v>
      </c>
      <c r="K785" s="18">
        <f t="shared" si="105"/>
        <v>0</v>
      </c>
      <c r="L785" s="34">
        <f t="shared" si="110"/>
        <v>0</v>
      </c>
      <c r="M785" s="17">
        <f t="shared" si="106"/>
        <v>0</v>
      </c>
      <c r="N785" s="33">
        <f t="shared" si="107"/>
        <v>0</v>
      </c>
      <c r="O785" s="17">
        <f t="shared" si="108"/>
        <v>0</v>
      </c>
      <c r="AE785" s="18"/>
      <c r="AG785"/>
    </row>
    <row r="786" spans="2:33" x14ac:dyDescent="0.2">
      <c r="B786" s="15"/>
      <c r="D786" s="60"/>
      <c r="E786" s="61"/>
      <c r="F786" s="60">
        <f t="shared" si="103"/>
        <v>0</v>
      </c>
      <c r="G786" s="62">
        <f t="shared" si="104"/>
        <v>0</v>
      </c>
      <c r="H786" s="62">
        <f t="shared" si="109"/>
        <v>0</v>
      </c>
      <c r="I786" s="62">
        <f>IF(AND(OR(AND(OR(B786="ICE",AND(B786="nzev",D786&gt;2035)),D786&gt;0),B786="ZEV",AND(B786="nzev",D786&lt;=2035)),E786&lt;&gt;BL),VLOOKUP(E786,Selection!$C$2:$D$11,2,FALSE),0)</f>
        <v>0</v>
      </c>
      <c r="K786" s="18">
        <f t="shared" si="105"/>
        <v>0</v>
      </c>
      <c r="L786" s="34">
        <f t="shared" si="110"/>
        <v>0</v>
      </c>
      <c r="M786" s="17">
        <f t="shared" si="106"/>
        <v>0</v>
      </c>
      <c r="N786" s="33">
        <f t="shared" si="107"/>
        <v>0</v>
      </c>
      <c r="O786" s="17">
        <f t="shared" si="108"/>
        <v>0</v>
      </c>
      <c r="AF786"/>
      <c r="AG786"/>
    </row>
    <row r="787" spans="2:33" x14ac:dyDescent="0.2">
      <c r="B787" s="15"/>
      <c r="D787" s="60"/>
      <c r="E787" s="61"/>
      <c r="F787" s="60">
        <f t="shared" si="103"/>
        <v>0</v>
      </c>
      <c r="G787" s="62">
        <f t="shared" si="104"/>
        <v>0</v>
      </c>
      <c r="H787" s="62">
        <f t="shared" si="109"/>
        <v>0</v>
      </c>
      <c r="I787" s="62">
        <f>IF(AND(OR(AND(OR(B787="ICE",AND(B787="nzev",D787&gt;2035)),D787&gt;0),B787="ZEV",AND(B787="nzev",D787&lt;=2035)),E787&lt;&gt;BL),VLOOKUP(E787,Selection!$C$2:$D$11,2,FALSE),0)</f>
        <v>0</v>
      </c>
      <c r="K787" s="18">
        <f t="shared" si="105"/>
        <v>0</v>
      </c>
      <c r="L787" s="34">
        <f t="shared" si="110"/>
        <v>0</v>
      </c>
      <c r="M787" s="17">
        <f t="shared" si="106"/>
        <v>0</v>
      </c>
      <c r="N787" s="33">
        <f t="shared" si="107"/>
        <v>0</v>
      </c>
      <c r="O787" s="17">
        <f t="shared" si="108"/>
        <v>0</v>
      </c>
      <c r="AE787" s="18"/>
      <c r="AG787"/>
    </row>
    <row r="788" spans="2:33" x14ac:dyDescent="0.2">
      <c r="B788" s="15"/>
      <c r="D788" s="60"/>
      <c r="E788" s="61"/>
      <c r="F788" s="60">
        <f t="shared" si="103"/>
        <v>0</v>
      </c>
      <c r="G788" s="62">
        <f t="shared" si="104"/>
        <v>0</v>
      </c>
      <c r="H788" s="62">
        <f t="shared" si="109"/>
        <v>0</v>
      </c>
      <c r="I788" s="62">
        <f>IF(AND(OR(AND(OR(B788="ICE",AND(B788="nzev",D788&gt;2035)),D788&gt;0),B788="ZEV",AND(B788="nzev",D788&lt;=2035)),E788&lt;&gt;BL),VLOOKUP(E788,Selection!$C$2:$D$11,2,FALSE),0)</f>
        <v>0</v>
      </c>
      <c r="K788" s="18">
        <f t="shared" si="105"/>
        <v>0</v>
      </c>
      <c r="L788" s="34">
        <f t="shared" si="110"/>
        <v>0</v>
      </c>
      <c r="M788" s="17">
        <f t="shared" si="106"/>
        <v>0</v>
      </c>
      <c r="N788" s="33">
        <f t="shared" si="107"/>
        <v>0</v>
      </c>
      <c r="O788" s="17">
        <f t="shared" si="108"/>
        <v>0</v>
      </c>
      <c r="AF788"/>
      <c r="AG788"/>
    </row>
    <row r="789" spans="2:33" x14ac:dyDescent="0.2">
      <c r="B789" s="15"/>
      <c r="D789" s="60"/>
      <c r="E789" s="61"/>
      <c r="F789" s="60">
        <f t="shared" si="103"/>
        <v>0</v>
      </c>
      <c r="G789" s="62">
        <f t="shared" si="104"/>
        <v>0</v>
      </c>
      <c r="H789" s="62">
        <f t="shared" si="109"/>
        <v>0</v>
      </c>
      <c r="I789" s="62">
        <f>IF(AND(OR(AND(OR(B789="ICE",AND(B789="nzev",D789&gt;2035)),D789&gt;0),B789="ZEV",AND(B789="nzev",D789&lt;=2035)),E789&lt;&gt;BL),VLOOKUP(E789,Selection!$C$2:$D$11,2,FALSE),0)</f>
        <v>0</v>
      </c>
      <c r="K789" s="18">
        <f t="shared" si="105"/>
        <v>0</v>
      </c>
      <c r="L789" s="34">
        <f t="shared" si="110"/>
        <v>0</v>
      </c>
      <c r="M789" s="17">
        <f t="shared" si="106"/>
        <v>0</v>
      </c>
      <c r="N789" s="33">
        <f t="shared" si="107"/>
        <v>0</v>
      </c>
      <c r="O789" s="17">
        <f t="shared" si="108"/>
        <v>0</v>
      </c>
      <c r="AE789" s="18"/>
      <c r="AG789"/>
    </row>
    <row r="790" spans="2:33" x14ac:dyDescent="0.2">
      <c r="B790" s="15"/>
      <c r="D790" s="60"/>
      <c r="E790" s="61"/>
      <c r="F790" s="60">
        <f t="shared" si="103"/>
        <v>0</v>
      </c>
      <c r="G790" s="62">
        <f t="shared" si="104"/>
        <v>0</v>
      </c>
      <c r="H790" s="62">
        <f t="shared" si="109"/>
        <v>0</v>
      </c>
      <c r="I790" s="62">
        <f>IF(AND(OR(AND(OR(B790="ICE",AND(B790="nzev",D790&gt;2035)),D790&gt;0),B790="ZEV",AND(B790="nzev",D790&lt;=2035)),E790&lt;&gt;BL),VLOOKUP(E790,Selection!$C$2:$D$11,2,FALSE),0)</f>
        <v>0</v>
      </c>
      <c r="K790" s="18">
        <f t="shared" si="105"/>
        <v>0</v>
      </c>
      <c r="L790" s="34">
        <f t="shared" si="110"/>
        <v>0</v>
      </c>
      <c r="M790" s="17">
        <f t="shared" si="106"/>
        <v>0</v>
      </c>
      <c r="N790" s="33">
        <f t="shared" si="107"/>
        <v>0</v>
      </c>
      <c r="O790" s="17">
        <f t="shared" si="108"/>
        <v>0</v>
      </c>
      <c r="AF790"/>
      <c r="AG790"/>
    </row>
    <row r="791" spans="2:33" x14ac:dyDescent="0.2">
      <c r="B791" s="15"/>
      <c r="D791" s="60"/>
      <c r="E791" s="61"/>
      <c r="F791" s="60">
        <f t="shared" si="103"/>
        <v>0</v>
      </c>
      <c r="G791" s="62">
        <f t="shared" si="104"/>
        <v>0</v>
      </c>
      <c r="H791" s="62">
        <f t="shared" si="109"/>
        <v>0</v>
      </c>
      <c r="I791" s="62">
        <f>IF(AND(OR(AND(OR(B791="ICE",AND(B791="nzev",D791&gt;2035)),D791&gt;0),B791="ZEV",AND(B791="nzev",D791&lt;=2035)),E791&lt;&gt;BL),VLOOKUP(E791,Selection!$C$2:$D$11,2,FALSE),0)</f>
        <v>0</v>
      </c>
      <c r="K791" s="18">
        <f t="shared" si="105"/>
        <v>0</v>
      </c>
      <c r="L791" s="34">
        <f t="shared" si="110"/>
        <v>0</v>
      </c>
      <c r="M791" s="17">
        <f t="shared" si="106"/>
        <v>0</v>
      </c>
      <c r="N791" s="33">
        <f t="shared" si="107"/>
        <v>0</v>
      </c>
      <c r="O791" s="17">
        <f t="shared" si="108"/>
        <v>0</v>
      </c>
      <c r="AF791"/>
      <c r="AG791"/>
    </row>
    <row r="792" spans="2:33" x14ac:dyDescent="0.2">
      <c r="B792" s="15"/>
      <c r="D792" s="60"/>
      <c r="E792" s="61"/>
      <c r="F792" s="60">
        <f t="shared" si="103"/>
        <v>0</v>
      </c>
      <c r="G792" s="62">
        <f t="shared" si="104"/>
        <v>0</v>
      </c>
      <c r="H792" s="62">
        <f t="shared" si="109"/>
        <v>0</v>
      </c>
      <c r="I792" s="62">
        <f>IF(AND(OR(AND(OR(B792="ICE",AND(B792="nzev",D792&gt;2035)),D792&gt;0),B792="ZEV",AND(B792="nzev",D792&lt;=2035)),E792&lt;&gt;BL),VLOOKUP(E792,Selection!$C$2:$D$11,2,FALSE),0)</f>
        <v>0</v>
      </c>
      <c r="K792" s="18">
        <f t="shared" si="105"/>
        <v>0</v>
      </c>
      <c r="L792" s="34">
        <f t="shared" si="110"/>
        <v>0</v>
      </c>
      <c r="M792" s="17">
        <f t="shared" si="106"/>
        <v>0</v>
      </c>
      <c r="N792" s="33">
        <f t="shared" si="107"/>
        <v>0</v>
      </c>
      <c r="O792" s="17">
        <f t="shared" si="108"/>
        <v>0</v>
      </c>
      <c r="AF792"/>
      <c r="AG792"/>
    </row>
    <row r="793" spans="2:33" x14ac:dyDescent="0.2">
      <c r="B793" s="15"/>
      <c r="D793" s="60"/>
      <c r="E793" s="61"/>
      <c r="F793" s="60">
        <f t="shared" si="103"/>
        <v>0</v>
      </c>
      <c r="G793" s="62">
        <f t="shared" si="104"/>
        <v>0</v>
      </c>
      <c r="H793" s="62">
        <f t="shared" si="109"/>
        <v>0</v>
      </c>
      <c r="I793" s="62">
        <f>IF(AND(OR(AND(OR(B793="ICE",AND(B793="nzev",D793&gt;2035)),D793&gt;0),B793="ZEV",AND(B793="nzev",D793&lt;=2035)),E793&lt;&gt;BL),VLOOKUP(E793,Selection!$C$2:$D$11,2,FALSE),0)</f>
        <v>0</v>
      </c>
      <c r="K793" s="18">
        <f t="shared" si="105"/>
        <v>0</v>
      </c>
      <c r="L793" s="34">
        <f t="shared" si="110"/>
        <v>0</v>
      </c>
      <c r="M793" s="17">
        <f t="shared" si="106"/>
        <v>0</v>
      </c>
      <c r="N793" s="33">
        <f t="shared" si="107"/>
        <v>0</v>
      </c>
      <c r="O793" s="17">
        <f t="shared" si="108"/>
        <v>0</v>
      </c>
      <c r="AF793"/>
      <c r="AG793"/>
    </row>
    <row r="794" spans="2:33" x14ac:dyDescent="0.2">
      <c r="B794" s="15"/>
      <c r="D794" s="60"/>
      <c r="E794" s="61"/>
      <c r="F794" s="60">
        <f t="shared" si="103"/>
        <v>0</v>
      </c>
      <c r="G794" s="62">
        <f t="shared" si="104"/>
        <v>0</v>
      </c>
      <c r="H794" s="62">
        <f t="shared" si="109"/>
        <v>0</v>
      </c>
      <c r="I794" s="62">
        <f>IF(AND(OR(AND(OR(B794="ICE",AND(B794="nzev",D794&gt;2035)),D794&gt;0),B794="ZEV",AND(B794="nzev",D794&lt;=2035)),E794&lt;&gt;BL),VLOOKUP(E794,Selection!$C$2:$D$11,2,FALSE),0)</f>
        <v>0</v>
      </c>
      <c r="K794" s="18">
        <f t="shared" si="105"/>
        <v>0</v>
      </c>
      <c r="L794" s="34">
        <f t="shared" si="110"/>
        <v>0</v>
      </c>
      <c r="M794" s="17">
        <f t="shared" si="106"/>
        <v>0</v>
      </c>
      <c r="N794" s="33">
        <f t="shared" si="107"/>
        <v>0</v>
      </c>
      <c r="O794" s="17">
        <f t="shared" si="108"/>
        <v>0</v>
      </c>
      <c r="AF794"/>
      <c r="AG794"/>
    </row>
    <row r="795" spans="2:33" x14ac:dyDescent="0.2">
      <c r="B795" s="15"/>
      <c r="D795" s="60"/>
      <c r="E795" s="61"/>
      <c r="F795" s="60">
        <f t="shared" si="103"/>
        <v>0</v>
      </c>
      <c r="G795" s="62">
        <f t="shared" si="104"/>
        <v>0</v>
      </c>
      <c r="H795" s="62">
        <f t="shared" si="109"/>
        <v>0</v>
      </c>
      <c r="I795" s="62">
        <f>IF(AND(OR(AND(OR(B795="ICE",AND(B795="nzev",D795&gt;2035)),D795&gt;0),B795="ZEV",AND(B795="nzev",D795&lt;=2035)),E795&lt;&gt;BL),VLOOKUP(E795,Selection!$C$2:$D$11,2,FALSE),0)</f>
        <v>0</v>
      </c>
      <c r="K795" s="18">
        <f t="shared" si="105"/>
        <v>0</v>
      </c>
      <c r="L795" s="34">
        <f t="shared" si="110"/>
        <v>0</v>
      </c>
      <c r="M795" s="17">
        <f t="shared" si="106"/>
        <v>0</v>
      </c>
      <c r="N795" s="33">
        <f t="shared" si="107"/>
        <v>0</v>
      </c>
      <c r="O795" s="17">
        <f t="shared" si="108"/>
        <v>0</v>
      </c>
      <c r="AF795"/>
      <c r="AG795"/>
    </row>
    <row r="796" spans="2:33" x14ac:dyDescent="0.2">
      <c r="B796" s="15"/>
      <c r="D796" s="60"/>
      <c r="E796" s="61"/>
      <c r="F796" s="60">
        <f t="shared" si="103"/>
        <v>0</v>
      </c>
      <c r="G796" s="62">
        <f t="shared" si="104"/>
        <v>0</v>
      </c>
      <c r="H796" s="62">
        <f t="shared" si="109"/>
        <v>0</v>
      </c>
      <c r="I796" s="62">
        <f>IF(AND(OR(AND(OR(B796="ICE",AND(B796="nzev",D796&gt;2035)),D796&gt;0),B796="ZEV",AND(B796="nzev",D796&lt;=2035)),E796&lt;&gt;BL),VLOOKUP(E796,Selection!$C$2:$D$11,2,FALSE),0)</f>
        <v>0</v>
      </c>
      <c r="K796" s="18">
        <f t="shared" si="105"/>
        <v>0</v>
      </c>
      <c r="L796" s="34">
        <f t="shared" si="110"/>
        <v>0</v>
      </c>
      <c r="M796" s="17">
        <f t="shared" si="106"/>
        <v>0</v>
      </c>
      <c r="N796" s="33">
        <f t="shared" si="107"/>
        <v>0</v>
      </c>
      <c r="O796" s="17">
        <f t="shared" si="108"/>
        <v>0</v>
      </c>
      <c r="AF796"/>
      <c r="AG796"/>
    </row>
    <row r="797" spans="2:33" x14ac:dyDescent="0.2">
      <c r="B797" s="15"/>
      <c r="D797" s="60"/>
      <c r="E797" s="61"/>
      <c r="F797" s="60">
        <f t="shared" si="103"/>
        <v>0</v>
      </c>
      <c r="G797" s="62">
        <f t="shared" si="104"/>
        <v>0</v>
      </c>
      <c r="H797" s="62">
        <f t="shared" si="109"/>
        <v>0</v>
      </c>
      <c r="I797" s="62">
        <f>IF(AND(OR(AND(OR(B797="ICE",AND(B797="nzev",D797&gt;2035)),D797&gt;0),B797="ZEV",AND(B797="nzev",D797&lt;=2035)),E797&lt;&gt;BL),VLOOKUP(E797,Selection!$C$2:$D$11,2,FALSE),0)</f>
        <v>0</v>
      </c>
      <c r="K797" s="18">
        <f t="shared" si="105"/>
        <v>0</v>
      </c>
      <c r="L797" s="34">
        <f t="shared" si="110"/>
        <v>0</v>
      </c>
      <c r="M797" s="17">
        <f t="shared" si="106"/>
        <v>0</v>
      </c>
      <c r="N797" s="33">
        <f t="shared" si="107"/>
        <v>0</v>
      </c>
      <c r="O797" s="17">
        <f t="shared" si="108"/>
        <v>0</v>
      </c>
      <c r="AF797"/>
      <c r="AG797"/>
    </row>
    <row r="798" spans="2:33" x14ac:dyDescent="0.2">
      <c r="B798" s="15"/>
      <c r="D798" s="60"/>
      <c r="E798" s="61"/>
      <c r="F798" s="60">
        <f t="shared" si="103"/>
        <v>0</v>
      </c>
      <c r="G798" s="62">
        <f t="shared" si="104"/>
        <v>0</v>
      </c>
      <c r="H798" s="62">
        <f t="shared" si="109"/>
        <v>0</v>
      </c>
      <c r="I798" s="62">
        <f>IF(AND(OR(AND(OR(B798="ICE",AND(B798="nzev",D798&gt;2035)),D798&gt;0),B798="ZEV",AND(B798="nzev",D798&lt;=2035)),E798&lt;&gt;BL),VLOOKUP(E798,Selection!$C$2:$D$11,2,FALSE),0)</f>
        <v>0</v>
      </c>
      <c r="K798" s="18">
        <f t="shared" si="105"/>
        <v>0</v>
      </c>
      <c r="L798" s="34">
        <f t="shared" si="110"/>
        <v>0</v>
      </c>
      <c r="M798" s="17">
        <f t="shared" si="106"/>
        <v>0</v>
      </c>
      <c r="N798" s="33">
        <f t="shared" si="107"/>
        <v>0</v>
      </c>
      <c r="O798" s="17">
        <f t="shared" si="108"/>
        <v>0</v>
      </c>
      <c r="AF798"/>
      <c r="AG798"/>
    </row>
    <row r="799" spans="2:33" x14ac:dyDescent="0.2">
      <c r="B799" s="15"/>
      <c r="D799" s="60"/>
      <c r="E799" s="61"/>
      <c r="F799" s="60">
        <f t="shared" si="103"/>
        <v>0</v>
      </c>
      <c r="G799" s="62">
        <f t="shared" si="104"/>
        <v>0</v>
      </c>
      <c r="H799" s="62">
        <f t="shared" si="109"/>
        <v>0</v>
      </c>
      <c r="I799" s="62">
        <f>IF(AND(OR(AND(OR(B799="ICE",AND(B799="nzev",D799&gt;2035)),D799&gt;0),B799="ZEV",AND(B799="nzev",D799&lt;=2035)),E799&lt;&gt;BL),VLOOKUP(E799,Selection!$C$2:$D$11,2,FALSE),0)</f>
        <v>0</v>
      </c>
      <c r="K799" s="18">
        <f t="shared" si="105"/>
        <v>0</v>
      </c>
      <c r="L799" s="34">
        <f t="shared" si="110"/>
        <v>0</v>
      </c>
      <c r="M799" s="17">
        <f t="shared" si="106"/>
        <v>0</v>
      </c>
      <c r="N799" s="33">
        <f t="shared" si="107"/>
        <v>0</v>
      </c>
      <c r="O799" s="17">
        <f t="shared" si="108"/>
        <v>0</v>
      </c>
      <c r="AF799"/>
      <c r="AG799"/>
    </row>
    <row r="800" spans="2:33" x14ac:dyDescent="0.2">
      <c r="B800" s="15"/>
      <c r="D800" s="60"/>
      <c r="E800" s="61"/>
      <c r="F800" s="60">
        <f t="shared" si="103"/>
        <v>0</v>
      </c>
      <c r="G800" s="62">
        <f t="shared" si="104"/>
        <v>0</v>
      </c>
      <c r="H800" s="62">
        <f t="shared" si="109"/>
        <v>0</v>
      </c>
      <c r="I800" s="62">
        <f>IF(AND(OR(AND(OR(B800="ICE",AND(B800="nzev",D800&gt;2035)),D800&gt;0),B800="ZEV",AND(B800="nzev",D800&lt;=2035)),E800&lt;&gt;BL),VLOOKUP(E800,Selection!$C$2:$D$11,2,FALSE),0)</f>
        <v>0</v>
      </c>
      <c r="K800" s="18">
        <f t="shared" si="105"/>
        <v>0</v>
      </c>
      <c r="L800" s="34">
        <f t="shared" si="110"/>
        <v>0</v>
      </c>
      <c r="M800" s="17">
        <f t="shared" si="106"/>
        <v>0</v>
      </c>
      <c r="N800" s="33">
        <f t="shared" si="107"/>
        <v>0</v>
      </c>
      <c r="O800" s="17">
        <f t="shared" si="108"/>
        <v>0</v>
      </c>
      <c r="AF800"/>
      <c r="AG800"/>
    </row>
    <row r="801" spans="2:33" x14ac:dyDescent="0.2">
      <c r="B801" s="15"/>
      <c r="D801" s="60"/>
      <c r="E801" s="61"/>
      <c r="F801" s="60">
        <f t="shared" si="103"/>
        <v>0</v>
      </c>
      <c r="G801" s="62">
        <f t="shared" si="104"/>
        <v>0</v>
      </c>
      <c r="H801" s="62">
        <f t="shared" si="109"/>
        <v>0</v>
      </c>
      <c r="I801" s="62">
        <f>IF(AND(OR(AND(OR(B801="ICE",AND(B801="nzev",D801&gt;2035)),D801&gt;0),B801="ZEV",AND(B801="nzev",D801&lt;=2035)),E801&lt;&gt;BL),VLOOKUP(E801,Selection!$C$2:$D$11,2,FALSE),0)</f>
        <v>0</v>
      </c>
      <c r="K801" s="18">
        <f t="shared" si="105"/>
        <v>0</v>
      </c>
      <c r="L801" s="34">
        <f t="shared" si="110"/>
        <v>0</v>
      </c>
      <c r="M801" s="17">
        <f t="shared" si="106"/>
        <v>0</v>
      </c>
      <c r="N801" s="33">
        <f t="shared" si="107"/>
        <v>0</v>
      </c>
      <c r="O801" s="17">
        <f t="shared" si="108"/>
        <v>0</v>
      </c>
      <c r="AF801"/>
      <c r="AG801"/>
    </row>
    <row r="802" spans="2:33" x14ac:dyDescent="0.2">
      <c r="B802" s="15"/>
      <c r="D802" s="60"/>
      <c r="E802" s="61"/>
      <c r="F802" s="60">
        <f t="shared" si="103"/>
        <v>0</v>
      </c>
      <c r="G802" s="62">
        <f t="shared" si="104"/>
        <v>0</v>
      </c>
      <c r="H802" s="62">
        <f t="shared" si="109"/>
        <v>0</v>
      </c>
      <c r="I802" s="62">
        <f>IF(AND(OR(AND(OR(B802="ICE",AND(B802="nzev",D802&gt;2035)),D802&gt;0),B802="ZEV",AND(B802="nzev",D802&lt;=2035)),E802&lt;&gt;BL),VLOOKUP(E802,Selection!$C$2:$D$11,2,FALSE),0)</f>
        <v>0</v>
      </c>
      <c r="K802" s="18">
        <f t="shared" si="105"/>
        <v>0</v>
      </c>
      <c r="L802" s="34">
        <f t="shared" si="110"/>
        <v>0</v>
      </c>
      <c r="M802" s="17">
        <f t="shared" si="106"/>
        <v>0</v>
      </c>
      <c r="N802" s="33">
        <f t="shared" si="107"/>
        <v>0</v>
      </c>
      <c r="O802" s="17">
        <f t="shared" si="108"/>
        <v>0</v>
      </c>
      <c r="AF802"/>
      <c r="AG802"/>
    </row>
    <row r="803" spans="2:33" x14ac:dyDescent="0.2">
      <c r="B803" s="15"/>
      <c r="D803" s="60"/>
      <c r="E803" s="61"/>
      <c r="F803" s="60">
        <f t="shared" si="103"/>
        <v>0</v>
      </c>
      <c r="G803" s="62">
        <f t="shared" si="104"/>
        <v>0</v>
      </c>
      <c r="H803" s="62">
        <f t="shared" si="109"/>
        <v>0</v>
      </c>
      <c r="I803" s="62">
        <f>IF(AND(OR(AND(OR(B803="ICE",AND(B803="nzev",D803&gt;2035)),D803&gt;0),B803="ZEV",AND(B803="nzev",D803&lt;=2035)),E803&lt;&gt;BL),VLOOKUP(E803,Selection!$C$2:$D$11,2,FALSE),0)</f>
        <v>0</v>
      </c>
      <c r="K803" s="18">
        <f t="shared" si="105"/>
        <v>0</v>
      </c>
      <c r="L803" s="34">
        <f t="shared" si="110"/>
        <v>0</v>
      </c>
      <c r="M803" s="17">
        <f t="shared" si="106"/>
        <v>0</v>
      </c>
      <c r="N803" s="33">
        <f t="shared" si="107"/>
        <v>0</v>
      </c>
      <c r="O803" s="17">
        <f t="shared" si="108"/>
        <v>0</v>
      </c>
      <c r="AF803"/>
      <c r="AG803"/>
    </row>
    <row r="804" spans="2:33" x14ac:dyDescent="0.2">
      <c r="B804" s="15"/>
      <c r="D804" s="60"/>
      <c r="E804" s="61"/>
      <c r="F804" s="60">
        <f t="shared" si="103"/>
        <v>0</v>
      </c>
      <c r="G804" s="62">
        <f t="shared" si="104"/>
        <v>0</v>
      </c>
      <c r="H804" s="62">
        <f t="shared" si="109"/>
        <v>0</v>
      </c>
      <c r="I804" s="62">
        <f>IF(AND(OR(AND(OR(B804="ICE",AND(B804="nzev",D804&gt;2035)),D804&gt;0),B804="ZEV",AND(B804="nzev",D804&lt;=2035)),E804&lt;&gt;BL),VLOOKUP(E804,Selection!$C$2:$D$11,2,FALSE),0)</f>
        <v>0</v>
      </c>
      <c r="K804" s="18">
        <f t="shared" si="105"/>
        <v>0</v>
      </c>
      <c r="L804" s="34">
        <f t="shared" si="110"/>
        <v>0</v>
      </c>
      <c r="M804" s="17">
        <f t="shared" si="106"/>
        <v>0</v>
      </c>
      <c r="N804" s="33">
        <f t="shared" si="107"/>
        <v>0</v>
      </c>
      <c r="O804" s="17">
        <f t="shared" si="108"/>
        <v>0</v>
      </c>
      <c r="AF804"/>
      <c r="AG804"/>
    </row>
    <row r="805" spans="2:33" x14ac:dyDescent="0.2">
      <c r="B805" s="15"/>
      <c r="D805" s="60"/>
      <c r="E805" s="61"/>
      <c r="F805" s="60">
        <f t="shared" si="103"/>
        <v>0</v>
      </c>
      <c r="G805" s="62">
        <f t="shared" si="104"/>
        <v>0</v>
      </c>
      <c r="H805" s="62">
        <f t="shared" si="109"/>
        <v>0</v>
      </c>
      <c r="I805" s="62">
        <f>IF(AND(OR(AND(OR(B805="ICE",AND(B805="nzev",D805&gt;2035)),D805&gt;0),B805="ZEV",AND(B805="nzev",D805&lt;=2035)),E805&lt;&gt;BL),VLOOKUP(E805,Selection!$C$2:$D$11,2,FALSE),0)</f>
        <v>0</v>
      </c>
      <c r="K805" s="18">
        <f t="shared" si="105"/>
        <v>0</v>
      </c>
      <c r="L805" s="34">
        <f t="shared" si="110"/>
        <v>0</v>
      </c>
      <c r="M805" s="17">
        <f t="shared" si="106"/>
        <v>0</v>
      </c>
      <c r="N805" s="33">
        <f t="shared" si="107"/>
        <v>0</v>
      </c>
      <c r="O805" s="17">
        <f t="shared" si="108"/>
        <v>0</v>
      </c>
      <c r="AF805"/>
      <c r="AG805"/>
    </row>
    <row r="806" spans="2:33" x14ac:dyDescent="0.2">
      <c r="B806" s="15"/>
      <c r="D806" s="60"/>
      <c r="E806" s="61"/>
      <c r="F806" s="60">
        <f t="shared" si="103"/>
        <v>0</v>
      </c>
      <c r="G806" s="62">
        <f t="shared" si="104"/>
        <v>0</v>
      </c>
      <c r="H806" s="62">
        <f t="shared" si="109"/>
        <v>0</v>
      </c>
      <c r="I806" s="62">
        <f>IF(AND(OR(AND(OR(B806="ICE",AND(B806="nzev",D806&gt;2035)),D806&gt;0),B806="ZEV",AND(B806="nzev",D806&lt;=2035)),E806&lt;&gt;BL),VLOOKUP(E806,Selection!$C$2:$D$11,2,FALSE),0)</f>
        <v>0</v>
      </c>
      <c r="K806" s="18">
        <f t="shared" si="105"/>
        <v>0</v>
      </c>
      <c r="L806" s="34">
        <f t="shared" si="110"/>
        <v>0</v>
      </c>
      <c r="M806" s="17">
        <f t="shared" si="106"/>
        <v>0</v>
      </c>
      <c r="N806" s="33">
        <f t="shared" si="107"/>
        <v>0</v>
      </c>
      <c r="O806" s="17">
        <f t="shared" si="108"/>
        <v>0</v>
      </c>
      <c r="AF806"/>
      <c r="AG806"/>
    </row>
    <row r="807" spans="2:33" x14ac:dyDescent="0.2">
      <c r="B807" s="15"/>
      <c r="D807" s="60"/>
      <c r="E807" s="61"/>
      <c r="F807" s="60">
        <f t="shared" si="103"/>
        <v>0</v>
      </c>
      <c r="G807" s="62">
        <f t="shared" si="104"/>
        <v>0</v>
      </c>
      <c r="H807" s="62">
        <f t="shared" si="109"/>
        <v>0</v>
      </c>
      <c r="I807" s="62">
        <f>IF(AND(OR(AND(OR(B807="ICE",AND(B807="nzev",D807&gt;2035)),D807&gt;0),B807="ZEV",AND(B807="nzev",D807&lt;=2035)),E807&lt;&gt;BL),VLOOKUP(E807,Selection!$C$2:$D$11,2,FALSE),0)</f>
        <v>0</v>
      </c>
      <c r="K807" s="18">
        <f t="shared" si="105"/>
        <v>0</v>
      </c>
      <c r="L807" s="34">
        <f t="shared" si="110"/>
        <v>0</v>
      </c>
      <c r="M807" s="17">
        <f t="shared" si="106"/>
        <v>0</v>
      </c>
      <c r="N807" s="33">
        <f t="shared" si="107"/>
        <v>0</v>
      </c>
      <c r="O807" s="17">
        <f t="shared" si="108"/>
        <v>0</v>
      </c>
      <c r="AF807"/>
      <c r="AG807"/>
    </row>
    <row r="808" spans="2:33" x14ac:dyDescent="0.2">
      <c r="B808" s="15"/>
      <c r="D808" s="60"/>
      <c r="E808" s="61"/>
      <c r="F808" s="60">
        <f t="shared" si="103"/>
        <v>0</v>
      </c>
      <c r="G808" s="62">
        <f t="shared" si="104"/>
        <v>0</v>
      </c>
      <c r="H808" s="62">
        <f t="shared" si="109"/>
        <v>0</v>
      </c>
      <c r="I808" s="62">
        <f>IF(AND(OR(AND(OR(B808="ICE",AND(B808="nzev",D808&gt;2035)),D808&gt;0),B808="ZEV",AND(B808="nzev",D808&lt;=2035)),E808&lt;&gt;BL),VLOOKUP(E808,Selection!$C$2:$D$11,2,FALSE),0)</f>
        <v>0</v>
      </c>
      <c r="K808" s="18">
        <f t="shared" si="105"/>
        <v>0</v>
      </c>
      <c r="L808" s="34">
        <f t="shared" si="110"/>
        <v>0</v>
      </c>
      <c r="M808" s="17">
        <f t="shared" si="106"/>
        <v>0</v>
      </c>
      <c r="N808" s="33">
        <f t="shared" si="107"/>
        <v>0</v>
      </c>
      <c r="O808" s="17">
        <f t="shared" si="108"/>
        <v>0</v>
      </c>
      <c r="AF808"/>
      <c r="AG808"/>
    </row>
    <row r="809" spans="2:33" x14ac:dyDescent="0.2">
      <c r="B809" s="15"/>
      <c r="D809" s="60"/>
      <c r="E809" s="61"/>
      <c r="F809" s="60">
        <f t="shared" si="103"/>
        <v>0</v>
      </c>
      <c r="G809" s="62">
        <f t="shared" si="104"/>
        <v>0</v>
      </c>
      <c r="H809" s="62">
        <f t="shared" si="109"/>
        <v>0</v>
      </c>
      <c r="I809" s="62">
        <f>IF(AND(OR(AND(OR(B809="ICE",AND(B809="nzev",D809&gt;2035)),D809&gt;0),B809="ZEV",AND(B809="nzev",D809&lt;=2035)),E809&lt;&gt;BL),VLOOKUP(E809,Selection!$C$2:$D$11,2,FALSE),0)</f>
        <v>0</v>
      </c>
      <c r="K809" s="18">
        <f t="shared" si="105"/>
        <v>0</v>
      </c>
      <c r="L809" s="34">
        <f t="shared" si="110"/>
        <v>0</v>
      </c>
      <c r="M809" s="17">
        <f t="shared" si="106"/>
        <v>0</v>
      </c>
      <c r="N809" s="33">
        <f t="shared" si="107"/>
        <v>0</v>
      </c>
      <c r="O809" s="17">
        <f t="shared" si="108"/>
        <v>0</v>
      </c>
      <c r="AF809"/>
      <c r="AG809"/>
    </row>
    <row r="810" spans="2:33" x14ac:dyDescent="0.2">
      <c r="B810" s="15"/>
      <c r="D810" s="60"/>
      <c r="E810" s="61"/>
      <c r="F810" s="60">
        <f t="shared" si="103"/>
        <v>0</v>
      </c>
      <c r="G810" s="62">
        <f t="shared" si="104"/>
        <v>0</v>
      </c>
      <c r="H810" s="62">
        <f t="shared" si="109"/>
        <v>0</v>
      </c>
      <c r="I810" s="62">
        <f>IF(AND(OR(AND(OR(B810="ICE",AND(B810="nzev",D810&gt;2035)),D810&gt;0),B810="ZEV",AND(B810="nzev",D810&lt;=2035)),E810&lt;&gt;BL),VLOOKUP(E810,Selection!$C$2:$D$11,2,FALSE),0)</f>
        <v>0</v>
      </c>
      <c r="K810" s="18">
        <f t="shared" si="105"/>
        <v>0</v>
      </c>
      <c r="L810" s="34">
        <f t="shared" si="110"/>
        <v>0</v>
      </c>
      <c r="M810" s="17">
        <f t="shared" si="106"/>
        <v>0</v>
      </c>
      <c r="N810" s="33">
        <f t="shared" si="107"/>
        <v>0</v>
      </c>
      <c r="O810" s="17">
        <f t="shared" si="108"/>
        <v>0</v>
      </c>
      <c r="AF810"/>
      <c r="AG810"/>
    </row>
    <row r="811" spans="2:33" x14ac:dyDescent="0.2">
      <c r="B811" s="15"/>
      <c r="D811" s="60"/>
      <c r="E811" s="61"/>
      <c r="F811" s="60">
        <f t="shared" si="103"/>
        <v>0</v>
      </c>
      <c r="G811" s="62">
        <f t="shared" si="104"/>
        <v>0</v>
      </c>
      <c r="H811" s="62">
        <f t="shared" si="109"/>
        <v>0</v>
      </c>
      <c r="I811" s="62">
        <f>IF(AND(OR(AND(OR(B811="ICE",AND(B811="nzev",D811&gt;2035)),D811&gt;0),B811="ZEV",AND(B811="nzev",D811&lt;=2035)),E811&lt;&gt;BL),VLOOKUP(E811,Selection!$C$2:$D$11,2,FALSE),0)</f>
        <v>0</v>
      </c>
      <c r="K811" s="18">
        <f t="shared" si="105"/>
        <v>0</v>
      </c>
      <c r="L811" s="34">
        <f t="shared" si="110"/>
        <v>0</v>
      </c>
      <c r="M811" s="17">
        <f t="shared" si="106"/>
        <v>0</v>
      </c>
      <c r="N811" s="33">
        <f t="shared" si="107"/>
        <v>0</v>
      </c>
      <c r="O811" s="17">
        <f t="shared" si="108"/>
        <v>0</v>
      </c>
      <c r="AF811"/>
      <c r="AG811"/>
    </row>
    <row r="812" spans="2:33" x14ac:dyDescent="0.2">
      <c r="B812" s="15"/>
      <c r="D812" s="60"/>
      <c r="E812" s="61"/>
      <c r="F812" s="60">
        <f t="shared" si="103"/>
        <v>0</v>
      </c>
      <c r="G812" s="62">
        <f t="shared" si="104"/>
        <v>0</v>
      </c>
      <c r="H812" s="62">
        <f t="shared" si="109"/>
        <v>0</v>
      </c>
      <c r="I812" s="62">
        <f>IF(AND(OR(AND(OR(B812="ICE",AND(B812="nzev",D812&gt;2035)),D812&gt;0),B812="ZEV",AND(B812="nzev",D812&lt;=2035)),E812&lt;&gt;BL),VLOOKUP(E812,Selection!$C$2:$D$11,2,FALSE),0)</f>
        <v>0</v>
      </c>
      <c r="K812" s="18">
        <f t="shared" si="105"/>
        <v>0</v>
      </c>
      <c r="L812" s="34">
        <f t="shared" si="110"/>
        <v>0</v>
      </c>
      <c r="M812" s="17">
        <f t="shared" si="106"/>
        <v>0</v>
      </c>
      <c r="N812" s="33">
        <f t="shared" si="107"/>
        <v>0</v>
      </c>
      <c r="O812" s="17">
        <f t="shared" si="108"/>
        <v>0</v>
      </c>
      <c r="AF812"/>
      <c r="AG812"/>
    </row>
    <row r="813" spans="2:33" x14ac:dyDescent="0.2">
      <c r="B813" s="15"/>
      <c r="D813" s="60"/>
      <c r="E813" s="61"/>
      <c r="F813" s="60">
        <f t="shared" si="103"/>
        <v>0</v>
      </c>
      <c r="G813" s="62">
        <f t="shared" si="104"/>
        <v>0</v>
      </c>
      <c r="H813" s="62">
        <f t="shared" si="109"/>
        <v>0</v>
      </c>
      <c r="I813" s="62">
        <f>IF(AND(OR(AND(OR(B813="ICE",AND(B813="nzev",D813&gt;2035)),D813&gt;0),B813="ZEV",AND(B813="nzev",D813&lt;=2035)),E813&lt;&gt;BL),VLOOKUP(E813,Selection!$C$2:$D$11,2,FALSE),0)</f>
        <v>0</v>
      </c>
      <c r="K813" s="18">
        <f t="shared" si="105"/>
        <v>0</v>
      </c>
      <c r="L813" s="34">
        <f t="shared" si="110"/>
        <v>0</v>
      </c>
      <c r="M813" s="17">
        <f t="shared" si="106"/>
        <v>0</v>
      </c>
      <c r="N813" s="33">
        <f t="shared" si="107"/>
        <v>0</v>
      </c>
      <c r="O813" s="17">
        <f t="shared" si="108"/>
        <v>0</v>
      </c>
      <c r="AF813"/>
      <c r="AG813"/>
    </row>
    <row r="814" spans="2:33" x14ac:dyDescent="0.2">
      <c r="B814" s="15"/>
      <c r="D814" s="60"/>
      <c r="E814" s="61"/>
      <c r="F814" s="60">
        <f t="shared" si="103"/>
        <v>0</v>
      </c>
      <c r="G814" s="62">
        <f t="shared" si="104"/>
        <v>0</v>
      </c>
      <c r="H814" s="62">
        <f t="shared" si="109"/>
        <v>0</v>
      </c>
      <c r="I814" s="62">
        <f>IF(AND(OR(AND(OR(B814="ICE",AND(B814="nzev",D814&gt;2035)),D814&gt;0),B814="ZEV",AND(B814="nzev",D814&lt;=2035)),E814&lt;&gt;BL),VLOOKUP(E814,Selection!$C$2:$D$11,2,FALSE),0)</f>
        <v>0</v>
      </c>
      <c r="K814" s="18">
        <f t="shared" si="105"/>
        <v>0</v>
      </c>
      <c r="L814" s="34">
        <f t="shared" si="110"/>
        <v>0</v>
      </c>
      <c r="M814" s="17">
        <f t="shared" si="106"/>
        <v>0</v>
      </c>
      <c r="N814" s="33">
        <f t="shared" si="107"/>
        <v>0</v>
      </c>
      <c r="O814" s="17">
        <f t="shared" si="108"/>
        <v>0</v>
      </c>
      <c r="AF814"/>
      <c r="AG814"/>
    </row>
    <row r="815" spans="2:33" x14ac:dyDescent="0.2">
      <c r="B815" s="15"/>
      <c r="D815" s="60"/>
      <c r="E815" s="61"/>
      <c r="F815" s="60">
        <f t="shared" si="103"/>
        <v>0</v>
      </c>
      <c r="G815" s="62">
        <f t="shared" si="104"/>
        <v>0</v>
      </c>
      <c r="H815" s="62">
        <f t="shared" si="109"/>
        <v>0</v>
      </c>
      <c r="I815" s="62">
        <f>IF(AND(OR(AND(OR(B815="ICE",AND(B815="nzev",D815&gt;2035)),D815&gt;0),B815="ZEV",AND(B815="nzev",D815&lt;=2035)),E815&lt;&gt;BL),VLOOKUP(E815,Selection!$C$2:$D$11,2,FALSE),0)</f>
        <v>0</v>
      </c>
      <c r="K815" s="18">
        <f t="shared" si="105"/>
        <v>0</v>
      </c>
      <c r="L815" s="34">
        <f t="shared" si="110"/>
        <v>0</v>
      </c>
      <c r="M815" s="17">
        <f t="shared" si="106"/>
        <v>0</v>
      </c>
      <c r="N815" s="33">
        <f t="shared" si="107"/>
        <v>0</v>
      </c>
      <c r="O815" s="17">
        <f t="shared" si="108"/>
        <v>0</v>
      </c>
      <c r="AE815" s="18"/>
      <c r="AG815"/>
    </row>
    <row r="816" spans="2:33" x14ac:dyDescent="0.2">
      <c r="B816" s="15"/>
      <c r="D816" s="60"/>
      <c r="E816" s="61"/>
      <c r="F816" s="60">
        <f t="shared" si="103"/>
        <v>0</v>
      </c>
      <c r="G816" s="62">
        <f t="shared" si="104"/>
        <v>0</v>
      </c>
      <c r="H816" s="62">
        <f t="shared" si="109"/>
        <v>0</v>
      </c>
      <c r="I816" s="62">
        <f>IF(AND(OR(AND(OR(B816="ICE",AND(B816="nzev",D816&gt;2035)),D816&gt;0),B816="ZEV",AND(B816="nzev",D816&lt;=2035)),E816&lt;&gt;BL),VLOOKUP(E816,Selection!$C$2:$D$11,2,FALSE),0)</f>
        <v>0</v>
      </c>
      <c r="K816" s="18">
        <f t="shared" si="105"/>
        <v>0</v>
      </c>
      <c r="L816" s="34">
        <f t="shared" si="110"/>
        <v>0</v>
      </c>
      <c r="M816" s="17">
        <f t="shared" si="106"/>
        <v>0</v>
      </c>
      <c r="N816" s="33">
        <f t="shared" si="107"/>
        <v>0</v>
      </c>
      <c r="O816" s="17">
        <f t="shared" si="108"/>
        <v>0</v>
      </c>
      <c r="AF816"/>
      <c r="AG816"/>
    </row>
    <row r="817" spans="2:33" x14ac:dyDescent="0.2">
      <c r="B817" s="15"/>
      <c r="D817" s="60"/>
      <c r="E817" s="61"/>
      <c r="F817" s="60">
        <f t="shared" si="103"/>
        <v>0</v>
      </c>
      <c r="G817" s="62">
        <f t="shared" si="104"/>
        <v>0</v>
      </c>
      <c r="H817" s="62">
        <f t="shared" si="109"/>
        <v>0</v>
      </c>
      <c r="I817" s="62">
        <f>IF(AND(OR(AND(OR(B817="ICE",AND(B817="nzev",D817&gt;2035)),D817&gt;0),B817="ZEV",AND(B817="nzev",D817&lt;=2035)),E817&lt;&gt;BL),VLOOKUP(E817,Selection!$C$2:$D$11,2,FALSE),0)</f>
        <v>0</v>
      </c>
      <c r="K817" s="18">
        <f t="shared" si="105"/>
        <v>0</v>
      </c>
      <c r="L817" s="34">
        <f t="shared" si="110"/>
        <v>0</v>
      </c>
      <c r="M817" s="17">
        <f t="shared" si="106"/>
        <v>0</v>
      </c>
      <c r="N817" s="33">
        <f t="shared" si="107"/>
        <v>0</v>
      </c>
      <c r="O817" s="17">
        <f t="shared" si="108"/>
        <v>0</v>
      </c>
      <c r="AE817" s="18"/>
      <c r="AG817"/>
    </row>
    <row r="818" spans="2:33" x14ac:dyDescent="0.2">
      <c r="B818" s="15"/>
      <c r="D818" s="60"/>
      <c r="E818" s="61"/>
      <c r="F818" s="60">
        <f t="shared" si="103"/>
        <v>0</v>
      </c>
      <c r="G818" s="62">
        <f t="shared" si="104"/>
        <v>0</v>
      </c>
      <c r="H818" s="62">
        <f t="shared" si="109"/>
        <v>0</v>
      </c>
      <c r="I818" s="62">
        <f>IF(AND(OR(AND(OR(B818="ICE",AND(B818="nzev",D818&gt;2035)),D818&gt;0),B818="ZEV",AND(B818="nzev",D818&lt;=2035)),E818&lt;&gt;BL),VLOOKUP(E818,Selection!$C$2:$D$11,2,FALSE),0)</f>
        <v>0</v>
      </c>
      <c r="K818" s="18">
        <f t="shared" si="105"/>
        <v>0</v>
      </c>
      <c r="L818" s="34">
        <f t="shared" si="110"/>
        <v>0</v>
      </c>
      <c r="M818" s="17">
        <f t="shared" si="106"/>
        <v>0</v>
      </c>
      <c r="N818" s="33">
        <f t="shared" si="107"/>
        <v>0</v>
      </c>
      <c r="O818" s="17">
        <f t="shared" si="108"/>
        <v>0</v>
      </c>
      <c r="AF818"/>
      <c r="AG818"/>
    </row>
    <row r="819" spans="2:33" x14ac:dyDescent="0.2">
      <c r="B819" s="15"/>
      <c r="D819" s="60"/>
      <c r="E819" s="61"/>
      <c r="F819" s="60">
        <f t="shared" si="103"/>
        <v>0</v>
      </c>
      <c r="G819" s="62">
        <f t="shared" si="104"/>
        <v>0</v>
      </c>
      <c r="H819" s="62">
        <f t="shared" si="109"/>
        <v>0</v>
      </c>
      <c r="I819" s="62">
        <f>IF(AND(OR(AND(OR(B819="ICE",AND(B819="nzev",D819&gt;2035)),D819&gt;0),B819="ZEV",AND(B819="nzev",D819&lt;=2035)),E819&lt;&gt;BL),VLOOKUP(E819,Selection!$C$2:$D$11,2,FALSE),0)</f>
        <v>0</v>
      </c>
      <c r="K819" s="18">
        <f t="shared" si="105"/>
        <v>0</v>
      </c>
      <c r="L819" s="34">
        <f t="shared" si="110"/>
        <v>0</v>
      </c>
      <c r="M819" s="17">
        <f t="shared" si="106"/>
        <v>0</v>
      </c>
      <c r="N819" s="33">
        <f t="shared" si="107"/>
        <v>0</v>
      </c>
      <c r="O819" s="17">
        <f t="shared" si="108"/>
        <v>0</v>
      </c>
      <c r="AE819" s="18"/>
      <c r="AG819"/>
    </row>
    <row r="820" spans="2:33" x14ac:dyDescent="0.2">
      <c r="B820" s="15"/>
      <c r="D820" s="60"/>
      <c r="E820" s="61"/>
      <c r="F820" s="60">
        <f t="shared" si="103"/>
        <v>0</v>
      </c>
      <c r="G820" s="62">
        <f t="shared" si="104"/>
        <v>0</v>
      </c>
      <c r="H820" s="62">
        <f t="shared" si="109"/>
        <v>0</v>
      </c>
      <c r="I820" s="62">
        <f>IF(AND(OR(AND(OR(B820="ICE",AND(B820="nzev",D820&gt;2035)),D820&gt;0),B820="ZEV",AND(B820="nzev",D820&lt;=2035)),E820&lt;&gt;BL),VLOOKUP(E820,Selection!$C$2:$D$11,2,FALSE),0)</f>
        <v>0</v>
      </c>
      <c r="K820" s="18">
        <f t="shared" si="105"/>
        <v>0</v>
      </c>
      <c r="L820" s="34">
        <f t="shared" si="110"/>
        <v>0</v>
      </c>
      <c r="M820" s="17">
        <f t="shared" si="106"/>
        <v>0</v>
      </c>
      <c r="N820" s="33">
        <f t="shared" si="107"/>
        <v>0</v>
      </c>
      <c r="O820" s="17">
        <f t="shared" si="108"/>
        <v>0</v>
      </c>
      <c r="AF820"/>
      <c r="AG820"/>
    </row>
    <row r="821" spans="2:33" x14ac:dyDescent="0.2">
      <c r="B821" s="15"/>
      <c r="D821" s="60"/>
      <c r="E821" s="61"/>
      <c r="F821" s="60">
        <f t="shared" si="103"/>
        <v>0</v>
      </c>
      <c r="G821" s="62">
        <f t="shared" si="104"/>
        <v>0</v>
      </c>
      <c r="H821" s="62">
        <f t="shared" si="109"/>
        <v>0</v>
      </c>
      <c r="I821" s="62">
        <f>IF(AND(OR(AND(OR(B821="ICE",AND(B821="nzev",D821&gt;2035)),D821&gt;0),B821="ZEV",AND(B821="nzev",D821&lt;=2035)),E821&lt;&gt;BL),VLOOKUP(E821,Selection!$C$2:$D$11,2,FALSE),0)</f>
        <v>0</v>
      </c>
      <c r="K821" s="18">
        <f t="shared" si="105"/>
        <v>0</v>
      </c>
      <c r="L821" s="34">
        <f t="shared" si="110"/>
        <v>0</v>
      </c>
      <c r="M821" s="17">
        <f t="shared" si="106"/>
        <v>0</v>
      </c>
      <c r="N821" s="33">
        <f t="shared" si="107"/>
        <v>0</v>
      </c>
      <c r="O821" s="17">
        <f t="shared" si="108"/>
        <v>0</v>
      </c>
      <c r="AF821"/>
      <c r="AG821"/>
    </row>
    <row r="822" spans="2:33" x14ac:dyDescent="0.2">
      <c r="B822" s="15"/>
      <c r="D822" s="60"/>
      <c r="E822" s="61"/>
      <c r="F822" s="60">
        <f t="shared" si="103"/>
        <v>0</v>
      </c>
      <c r="G822" s="62">
        <f t="shared" si="104"/>
        <v>0</v>
      </c>
      <c r="H822" s="62">
        <f t="shared" si="109"/>
        <v>0</v>
      </c>
      <c r="I822" s="62">
        <f>IF(AND(OR(AND(OR(B822="ICE",AND(B822="nzev",D822&gt;2035)),D822&gt;0),B822="ZEV",AND(B822="nzev",D822&lt;=2035)),E822&lt;&gt;BL),VLOOKUP(E822,Selection!$C$2:$D$11,2,FALSE),0)</f>
        <v>0</v>
      </c>
      <c r="K822" s="18">
        <f t="shared" si="105"/>
        <v>0</v>
      </c>
      <c r="L822" s="34">
        <f t="shared" si="110"/>
        <v>0</v>
      </c>
      <c r="M822" s="17">
        <f t="shared" si="106"/>
        <v>0</v>
      </c>
      <c r="N822" s="33">
        <f t="shared" si="107"/>
        <v>0</v>
      </c>
      <c r="O822" s="17">
        <f t="shared" si="108"/>
        <v>0</v>
      </c>
      <c r="AE822" s="18"/>
      <c r="AG822"/>
    </row>
    <row r="823" spans="2:33" x14ac:dyDescent="0.2">
      <c r="B823" s="15"/>
      <c r="D823" s="60"/>
      <c r="E823" s="61"/>
      <c r="F823" s="60">
        <f t="shared" si="103"/>
        <v>0</v>
      </c>
      <c r="G823" s="62">
        <f t="shared" si="104"/>
        <v>0</v>
      </c>
      <c r="H823" s="62">
        <f t="shared" si="109"/>
        <v>0</v>
      </c>
      <c r="I823" s="62">
        <f>IF(AND(OR(AND(OR(B823="ICE",AND(B823="nzev",D823&gt;2035)),D823&gt;0),B823="ZEV",AND(B823="nzev",D823&lt;=2035)),E823&lt;&gt;BL),VLOOKUP(E823,Selection!$C$2:$D$11,2,FALSE),0)</f>
        <v>0</v>
      </c>
      <c r="K823" s="18">
        <f t="shared" si="105"/>
        <v>0</v>
      </c>
      <c r="L823" s="34">
        <f t="shared" si="110"/>
        <v>0</v>
      </c>
      <c r="M823" s="17">
        <f t="shared" si="106"/>
        <v>0</v>
      </c>
      <c r="N823" s="33">
        <f t="shared" si="107"/>
        <v>0</v>
      </c>
      <c r="O823" s="17">
        <f t="shared" si="108"/>
        <v>0</v>
      </c>
      <c r="AF823"/>
      <c r="AG823"/>
    </row>
    <row r="824" spans="2:33" x14ac:dyDescent="0.2">
      <c r="B824" s="15"/>
      <c r="D824" s="60"/>
      <c r="E824" s="61"/>
      <c r="F824" s="60">
        <f t="shared" si="103"/>
        <v>0</v>
      </c>
      <c r="G824" s="62">
        <f t="shared" si="104"/>
        <v>0</v>
      </c>
      <c r="H824" s="62">
        <f t="shared" si="109"/>
        <v>0</v>
      </c>
      <c r="I824" s="62">
        <f>IF(AND(OR(AND(OR(B824="ICE",AND(B824="nzev",D824&gt;2035)),D824&gt;0),B824="ZEV",AND(B824="nzev",D824&lt;=2035)),E824&lt;&gt;BL),VLOOKUP(E824,Selection!$C$2:$D$11,2,FALSE),0)</f>
        <v>0</v>
      </c>
      <c r="K824" s="18">
        <f t="shared" si="105"/>
        <v>0</v>
      </c>
      <c r="L824" s="34">
        <f t="shared" si="110"/>
        <v>0</v>
      </c>
      <c r="M824" s="17">
        <f t="shared" si="106"/>
        <v>0</v>
      </c>
      <c r="N824" s="33">
        <f t="shared" si="107"/>
        <v>0</v>
      </c>
      <c r="O824" s="17">
        <f t="shared" si="108"/>
        <v>0</v>
      </c>
      <c r="AE824" s="18"/>
      <c r="AG824"/>
    </row>
    <row r="825" spans="2:33" x14ac:dyDescent="0.2">
      <c r="B825" s="15"/>
      <c r="D825" s="60"/>
      <c r="E825" s="61"/>
      <c r="F825" s="60">
        <f t="shared" si="103"/>
        <v>0</v>
      </c>
      <c r="G825" s="62">
        <f t="shared" si="104"/>
        <v>0</v>
      </c>
      <c r="H825" s="62">
        <f t="shared" si="109"/>
        <v>0</v>
      </c>
      <c r="I825" s="62">
        <f>IF(AND(OR(AND(OR(B825="ICE",AND(B825="nzev",D825&gt;2035)),D825&gt;0),B825="ZEV",AND(B825="nzev",D825&lt;=2035)),E825&lt;&gt;BL),VLOOKUP(E825,Selection!$C$2:$D$11,2,FALSE),0)</f>
        <v>0</v>
      </c>
      <c r="K825" s="18">
        <f t="shared" si="105"/>
        <v>0</v>
      </c>
      <c r="L825" s="34">
        <f t="shared" si="110"/>
        <v>0</v>
      </c>
      <c r="M825" s="17">
        <f t="shared" si="106"/>
        <v>0</v>
      </c>
      <c r="N825" s="33">
        <f t="shared" si="107"/>
        <v>0</v>
      </c>
      <c r="O825" s="17">
        <f t="shared" si="108"/>
        <v>0</v>
      </c>
      <c r="AF825"/>
      <c r="AG825"/>
    </row>
    <row r="826" spans="2:33" x14ac:dyDescent="0.2">
      <c r="B826" s="15"/>
      <c r="D826" s="60"/>
      <c r="E826" s="61"/>
      <c r="F826" s="60">
        <f t="shared" si="103"/>
        <v>0</v>
      </c>
      <c r="G826" s="62">
        <f t="shared" si="104"/>
        <v>0</v>
      </c>
      <c r="H826" s="62">
        <f t="shared" si="109"/>
        <v>0</v>
      </c>
      <c r="I826" s="62">
        <f>IF(AND(OR(AND(OR(B826="ICE",AND(B826="nzev",D826&gt;2035)),D826&gt;0),B826="ZEV",AND(B826="nzev",D826&lt;=2035)),E826&lt;&gt;BL),VLOOKUP(E826,Selection!$C$2:$D$11,2,FALSE),0)</f>
        <v>0</v>
      </c>
      <c r="K826" s="18">
        <f t="shared" si="105"/>
        <v>0</v>
      </c>
      <c r="L826" s="34">
        <f t="shared" si="110"/>
        <v>0</v>
      </c>
      <c r="M826" s="17">
        <f t="shared" si="106"/>
        <v>0</v>
      </c>
      <c r="N826" s="33">
        <f t="shared" si="107"/>
        <v>0</v>
      </c>
      <c r="O826" s="17">
        <f t="shared" si="108"/>
        <v>0</v>
      </c>
      <c r="AE826" s="18"/>
      <c r="AG826"/>
    </row>
    <row r="827" spans="2:33" x14ac:dyDescent="0.2">
      <c r="B827" s="15"/>
      <c r="D827" s="60"/>
      <c r="E827" s="61"/>
      <c r="F827" s="60">
        <f t="shared" si="103"/>
        <v>0</v>
      </c>
      <c r="G827" s="62">
        <f t="shared" si="104"/>
        <v>0</v>
      </c>
      <c r="H827" s="62">
        <f t="shared" si="109"/>
        <v>0</v>
      </c>
      <c r="I827" s="62">
        <f>IF(AND(OR(AND(OR(B827="ICE",AND(B827="nzev",D827&gt;2035)),D827&gt;0),B827="ZEV",AND(B827="nzev",D827&lt;=2035)),E827&lt;&gt;BL),VLOOKUP(E827,Selection!$C$2:$D$11,2,FALSE),0)</f>
        <v>0</v>
      </c>
      <c r="K827" s="18">
        <f t="shared" si="105"/>
        <v>0</v>
      </c>
      <c r="L827" s="34">
        <f t="shared" si="110"/>
        <v>0</v>
      </c>
      <c r="M827" s="17">
        <f t="shared" si="106"/>
        <v>0</v>
      </c>
      <c r="N827" s="33">
        <f t="shared" si="107"/>
        <v>0</v>
      </c>
      <c r="O827" s="17">
        <f t="shared" si="108"/>
        <v>0</v>
      </c>
      <c r="AF827"/>
      <c r="AG827"/>
    </row>
    <row r="828" spans="2:33" x14ac:dyDescent="0.2">
      <c r="B828" s="15"/>
      <c r="D828" s="60"/>
      <c r="E828" s="61"/>
      <c r="F828" s="60">
        <f t="shared" si="103"/>
        <v>0</v>
      </c>
      <c r="G828" s="62">
        <f t="shared" si="104"/>
        <v>0</v>
      </c>
      <c r="H828" s="62">
        <f t="shared" si="109"/>
        <v>0</v>
      </c>
      <c r="I828" s="62">
        <f>IF(AND(OR(AND(OR(B828="ICE",AND(B828="nzev",D828&gt;2035)),D828&gt;0),B828="ZEV",AND(B828="nzev",D828&lt;=2035)),E828&lt;&gt;BL),VLOOKUP(E828,Selection!$C$2:$D$11,2,FALSE),0)</f>
        <v>0</v>
      </c>
      <c r="K828" s="18">
        <f t="shared" si="105"/>
        <v>0</v>
      </c>
      <c r="L828" s="34">
        <f t="shared" si="110"/>
        <v>0</v>
      </c>
      <c r="M828" s="17">
        <f t="shared" si="106"/>
        <v>0</v>
      </c>
      <c r="N828" s="33">
        <f t="shared" si="107"/>
        <v>0</v>
      </c>
      <c r="O828" s="17">
        <f t="shared" si="108"/>
        <v>0</v>
      </c>
      <c r="AF828"/>
      <c r="AG828"/>
    </row>
    <row r="829" spans="2:33" x14ac:dyDescent="0.2">
      <c r="B829" s="15"/>
      <c r="D829" s="60"/>
      <c r="E829" s="61"/>
      <c r="F829" s="60">
        <f t="shared" si="103"/>
        <v>0</v>
      </c>
      <c r="G829" s="62">
        <f t="shared" si="104"/>
        <v>0</v>
      </c>
      <c r="H829" s="62">
        <f t="shared" si="109"/>
        <v>0</v>
      </c>
      <c r="I829" s="62">
        <f>IF(AND(OR(AND(OR(B829="ICE",AND(B829="nzev",D829&gt;2035)),D829&gt;0),B829="ZEV",AND(B829="nzev",D829&lt;=2035)),E829&lt;&gt;BL),VLOOKUP(E829,Selection!$C$2:$D$11,2,FALSE),0)</f>
        <v>0</v>
      </c>
      <c r="K829" s="18">
        <f t="shared" si="105"/>
        <v>0</v>
      </c>
      <c r="L829" s="34">
        <f t="shared" si="110"/>
        <v>0</v>
      </c>
      <c r="M829" s="17">
        <f t="shared" si="106"/>
        <v>0</v>
      </c>
      <c r="N829" s="33">
        <f t="shared" si="107"/>
        <v>0</v>
      </c>
      <c r="O829" s="17">
        <f t="shared" si="108"/>
        <v>0</v>
      </c>
      <c r="AF829"/>
      <c r="AG829"/>
    </row>
    <row r="830" spans="2:33" x14ac:dyDescent="0.2">
      <c r="B830" s="15"/>
      <c r="D830" s="60"/>
      <c r="E830" s="61"/>
      <c r="F830" s="60">
        <f t="shared" si="103"/>
        <v>0</v>
      </c>
      <c r="G830" s="62">
        <f t="shared" si="104"/>
        <v>0</v>
      </c>
      <c r="H830" s="62">
        <f t="shared" si="109"/>
        <v>0</v>
      </c>
      <c r="I830" s="62">
        <f>IF(AND(OR(AND(OR(B830="ICE",AND(B830="nzev",D830&gt;2035)),D830&gt;0),B830="ZEV",AND(B830="nzev",D830&lt;=2035)),E830&lt;&gt;BL),VLOOKUP(E830,Selection!$C$2:$D$11,2,FALSE),0)</f>
        <v>0</v>
      </c>
      <c r="K830" s="18">
        <f t="shared" si="105"/>
        <v>0</v>
      </c>
      <c r="L830" s="34">
        <f t="shared" si="110"/>
        <v>0</v>
      </c>
      <c r="M830" s="17">
        <f t="shared" si="106"/>
        <v>0</v>
      </c>
      <c r="N830" s="33">
        <f t="shared" si="107"/>
        <v>0</v>
      </c>
      <c r="O830" s="17">
        <f t="shared" si="108"/>
        <v>0</v>
      </c>
      <c r="AF830"/>
      <c r="AG830"/>
    </row>
    <row r="831" spans="2:33" x14ac:dyDescent="0.2">
      <c r="B831" s="15"/>
      <c r="D831" s="60"/>
      <c r="E831" s="61"/>
      <c r="F831" s="60">
        <f t="shared" si="103"/>
        <v>0</v>
      </c>
      <c r="G831" s="62">
        <f t="shared" si="104"/>
        <v>0</v>
      </c>
      <c r="H831" s="62">
        <f t="shared" si="109"/>
        <v>0</v>
      </c>
      <c r="I831" s="62">
        <f>IF(AND(OR(AND(OR(B831="ICE",AND(B831="nzev",D831&gt;2035)),D831&gt;0),B831="ZEV",AND(B831="nzev",D831&lt;=2035)),E831&lt;&gt;BL),VLOOKUP(E831,Selection!$C$2:$D$11,2,FALSE),0)</f>
        <v>0</v>
      </c>
      <c r="K831" s="18">
        <f t="shared" si="105"/>
        <v>0</v>
      </c>
      <c r="L831" s="34">
        <f t="shared" si="110"/>
        <v>0</v>
      </c>
      <c r="M831" s="17">
        <f t="shared" si="106"/>
        <v>0</v>
      </c>
      <c r="N831" s="33">
        <f t="shared" si="107"/>
        <v>0</v>
      </c>
      <c r="O831" s="17">
        <f t="shared" si="108"/>
        <v>0</v>
      </c>
      <c r="AF831"/>
      <c r="AG831"/>
    </row>
    <row r="832" spans="2:33" x14ac:dyDescent="0.2">
      <c r="B832" s="15"/>
      <c r="D832" s="60"/>
      <c r="E832" s="61"/>
      <c r="F832" s="60">
        <f t="shared" si="103"/>
        <v>0</v>
      </c>
      <c r="G832" s="62">
        <f t="shared" si="104"/>
        <v>0</v>
      </c>
      <c r="H832" s="62">
        <f t="shared" si="109"/>
        <v>0</v>
      </c>
      <c r="I832" s="62">
        <f>IF(AND(OR(AND(OR(B832="ICE",AND(B832="nzev",D832&gt;2035)),D832&gt;0),B832="ZEV",AND(B832="nzev",D832&lt;=2035)),E832&lt;&gt;BL),VLOOKUP(E832,Selection!$C$2:$D$11,2,FALSE),0)</f>
        <v>0</v>
      </c>
      <c r="K832" s="18">
        <f t="shared" si="105"/>
        <v>0</v>
      </c>
      <c r="L832" s="34">
        <f t="shared" si="110"/>
        <v>0</v>
      </c>
      <c r="M832" s="17">
        <f t="shared" si="106"/>
        <v>0</v>
      </c>
      <c r="N832" s="33">
        <f t="shared" si="107"/>
        <v>0</v>
      </c>
      <c r="O832" s="17">
        <f t="shared" si="108"/>
        <v>0</v>
      </c>
      <c r="AF832"/>
      <c r="AG832"/>
    </row>
    <row r="833" spans="2:33" x14ac:dyDescent="0.2">
      <c r="B833" s="15"/>
      <c r="D833" s="60"/>
      <c r="E833" s="61"/>
      <c r="F833" s="60">
        <f t="shared" si="103"/>
        <v>0</v>
      </c>
      <c r="G833" s="62">
        <f t="shared" si="104"/>
        <v>0</v>
      </c>
      <c r="H833" s="62">
        <f t="shared" si="109"/>
        <v>0</v>
      </c>
      <c r="I833" s="62">
        <f>IF(AND(OR(AND(OR(B833="ICE",AND(B833="nzev",D833&gt;2035)),D833&gt;0),B833="ZEV",AND(B833="nzev",D833&lt;=2035)),E833&lt;&gt;BL),VLOOKUP(E833,Selection!$C$2:$D$11,2,FALSE),0)</f>
        <v>0</v>
      </c>
      <c r="K833" s="18">
        <f t="shared" si="105"/>
        <v>0</v>
      </c>
      <c r="L833" s="34">
        <f t="shared" si="110"/>
        <v>0</v>
      </c>
      <c r="M833" s="17">
        <f t="shared" si="106"/>
        <v>0</v>
      </c>
      <c r="N833" s="33">
        <f t="shared" si="107"/>
        <v>0</v>
      </c>
      <c r="O833" s="17">
        <f t="shared" si="108"/>
        <v>0</v>
      </c>
      <c r="AF833"/>
      <c r="AG833"/>
    </row>
    <row r="834" spans="2:33" x14ac:dyDescent="0.2">
      <c r="B834" s="15"/>
      <c r="D834" s="60"/>
      <c r="E834" s="61"/>
      <c r="F834" s="60">
        <f t="shared" si="103"/>
        <v>0</v>
      </c>
      <c r="G834" s="62">
        <f t="shared" si="104"/>
        <v>0</v>
      </c>
      <c r="H834" s="62">
        <f t="shared" si="109"/>
        <v>0</v>
      </c>
      <c r="I834" s="62">
        <f>IF(AND(OR(AND(OR(B834="ICE",AND(B834="nzev",D834&gt;2035)),D834&gt;0),B834="ZEV",AND(B834="nzev",D834&lt;=2035)),E834&lt;&gt;BL),VLOOKUP(E834,Selection!$C$2:$D$11,2,FALSE),0)</f>
        <v>0</v>
      </c>
      <c r="K834" s="18">
        <f t="shared" si="105"/>
        <v>0</v>
      </c>
      <c r="L834" s="34">
        <f t="shared" si="110"/>
        <v>0</v>
      </c>
      <c r="M834" s="17">
        <f t="shared" si="106"/>
        <v>0</v>
      </c>
      <c r="N834" s="33">
        <f t="shared" si="107"/>
        <v>0</v>
      </c>
      <c r="O834" s="17">
        <f t="shared" si="108"/>
        <v>0</v>
      </c>
      <c r="AF834"/>
      <c r="AG834"/>
    </row>
    <row r="835" spans="2:33" x14ac:dyDescent="0.2">
      <c r="B835" s="15"/>
      <c r="D835" s="60"/>
      <c r="E835" s="61"/>
      <c r="F835" s="60">
        <f t="shared" si="103"/>
        <v>0</v>
      </c>
      <c r="G835" s="62">
        <f t="shared" si="104"/>
        <v>0</v>
      </c>
      <c r="H835" s="62">
        <f t="shared" si="109"/>
        <v>0</v>
      </c>
      <c r="I835" s="62">
        <f>IF(AND(OR(AND(OR(B835="ICE",AND(B835="nzev",D835&gt;2035)),D835&gt;0),B835="ZEV",AND(B835="nzev",D835&lt;=2035)),E835&lt;&gt;BL),VLOOKUP(E835,Selection!$C$2:$D$11,2,FALSE),0)</f>
        <v>0</v>
      </c>
      <c r="K835" s="18">
        <f t="shared" si="105"/>
        <v>0</v>
      </c>
      <c r="L835" s="34">
        <f t="shared" si="110"/>
        <v>0</v>
      </c>
      <c r="M835" s="17">
        <f t="shared" si="106"/>
        <v>0</v>
      </c>
      <c r="N835" s="33">
        <f t="shared" si="107"/>
        <v>0</v>
      </c>
      <c r="O835" s="17">
        <f t="shared" si="108"/>
        <v>0</v>
      </c>
      <c r="AF835"/>
      <c r="AG835"/>
    </row>
    <row r="836" spans="2:33" x14ac:dyDescent="0.2">
      <c r="B836" s="15"/>
      <c r="D836" s="60"/>
      <c r="E836" s="61"/>
      <c r="F836" s="60">
        <f t="shared" si="103"/>
        <v>0</v>
      </c>
      <c r="G836" s="62">
        <f t="shared" si="104"/>
        <v>0</v>
      </c>
      <c r="H836" s="62">
        <f t="shared" si="109"/>
        <v>0</v>
      </c>
      <c r="I836" s="62">
        <f>IF(AND(OR(AND(OR(B836="ICE",AND(B836="nzev",D836&gt;2035)),D836&gt;0),B836="ZEV",AND(B836="nzev",D836&lt;=2035)),E836&lt;&gt;BL),VLOOKUP(E836,Selection!$C$2:$D$11,2,FALSE),0)</f>
        <v>0</v>
      </c>
      <c r="K836" s="18">
        <f t="shared" si="105"/>
        <v>0</v>
      </c>
      <c r="L836" s="34">
        <f t="shared" si="110"/>
        <v>0</v>
      </c>
      <c r="M836" s="17">
        <f t="shared" si="106"/>
        <v>0</v>
      </c>
      <c r="N836" s="33">
        <f t="shared" si="107"/>
        <v>0</v>
      </c>
      <c r="O836" s="17">
        <f t="shared" si="108"/>
        <v>0</v>
      </c>
      <c r="AF836"/>
      <c r="AG836"/>
    </row>
    <row r="837" spans="2:33" x14ac:dyDescent="0.2">
      <c r="B837" s="15"/>
      <c r="D837" s="60"/>
      <c r="E837" s="61"/>
      <c r="F837" s="60">
        <f t="shared" si="103"/>
        <v>0</v>
      </c>
      <c r="G837" s="62">
        <f t="shared" si="104"/>
        <v>0</v>
      </c>
      <c r="H837" s="62">
        <f t="shared" si="109"/>
        <v>0</v>
      </c>
      <c r="I837" s="62">
        <f>IF(AND(OR(AND(OR(B837="ICE",AND(B837="nzev",D837&gt;2035)),D837&gt;0),B837="ZEV",AND(B837="nzev",D837&lt;=2035)),E837&lt;&gt;BL),VLOOKUP(E837,Selection!$C$2:$D$11,2,FALSE),0)</f>
        <v>0</v>
      </c>
      <c r="K837" s="18">
        <f t="shared" si="105"/>
        <v>0</v>
      </c>
      <c r="L837" s="34">
        <f t="shared" si="110"/>
        <v>0</v>
      </c>
      <c r="M837" s="17">
        <f t="shared" si="106"/>
        <v>0</v>
      </c>
      <c r="N837" s="33">
        <f t="shared" si="107"/>
        <v>0</v>
      </c>
      <c r="O837" s="17">
        <f t="shared" si="108"/>
        <v>0</v>
      </c>
      <c r="AF837"/>
      <c r="AG837"/>
    </row>
    <row r="838" spans="2:33" x14ac:dyDescent="0.2">
      <c r="B838" s="15"/>
      <c r="D838" s="60"/>
      <c r="E838" s="61"/>
      <c r="F838" s="60">
        <f t="shared" ref="F838:F901" si="111">IF(AND(OR(B838="ICE",AND(B838="nzev",D838&gt;2035)),E838&lt;&gt;BL),IF(IFERROR(SEARCH("cab tractor",E838),FALSE),"Please Enter",BL),BL)</f>
        <v>0</v>
      </c>
      <c r="G838" s="62">
        <f t="shared" ref="G838:G901" si="112">IF(AND(OR(B838="ICE",AND(B838="nzev",D838&gt;2035)),E838&lt;&gt;BL),IF(IFERROR(SEARCH("cab tractor",E838),FALSE),IF(AND(F838&gt;12,F838&lt;19),F838,18),18),IF(D838&gt;1900,18,BL))</f>
        <v>0</v>
      </c>
      <c r="H838" s="62">
        <f t="shared" si="109"/>
        <v>0</v>
      </c>
      <c r="I838" s="62">
        <f>IF(AND(OR(AND(OR(B838="ICE",AND(B838="nzev",D838&gt;2035)),D838&gt;0),B838="ZEV",AND(B838="nzev",D838&lt;=2035)),E838&lt;&gt;BL),VLOOKUP(E838,Selection!$C$2:$D$11,2,FALSE),0)</f>
        <v>0</v>
      </c>
      <c r="K838" s="18">
        <f t="shared" ref="K838:K901" si="113">IF(B838="ICE",IF(D838&gt;0,D838+18,0),IF(OR(AND(B838="nzev",D838&lt;=2035),B838="zev"),0,IF(D838&gt;0,D838+18,0)))</f>
        <v>0</v>
      </c>
      <c r="L838" s="34">
        <f t="shared" si="110"/>
        <v>0</v>
      </c>
      <c r="M838" s="17">
        <f t="shared" ref="M838:M901" si="114">IF(B838="ICE",IF(ISNUMBER(L838),D838+L838,D838+18),IF(AND(B838="nzev",D838&gt;2035),IF(ISNUMBER(L838),D838+L838,D838+18),0))</f>
        <v>0</v>
      </c>
      <c r="N838" s="33">
        <f t="shared" ref="N838:N901" si="115">IF(AND(OR(B838="ICE",AND(B838="nzev",D838&gt;2035)),D838&gt;0),I838,IF(OR(B838="ZEV",AND(B838="nzev",D838&lt;=2035)),-1*I838,0))</f>
        <v>0</v>
      </c>
      <c r="O838" s="17">
        <f t="shared" ref="O838:O901" si="116">IF(OR(B838="ICE",AND(B838="nzev",D838&gt;2035)),1,IF(OR(B838="ZEV",AND(B838="nzev",D838&lt;=2035)),-1,0))</f>
        <v>0</v>
      </c>
      <c r="AF838"/>
      <c r="AG838"/>
    </row>
    <row r="839" spans="2:33" x14ac:dyDescent="0.2">
      <c r="B839" s="15"/>
      <c r="D839" s="60"/>
      <c r="E839" s="61"/>
      <c r="F839" s="60">
        <f t="shared" si="111"/>
        <v>0</v>
      </c>
      <c r="G839" s="62">
        <f t="shared" si="112"/>
        <v>0</v>
      </c>
      <c r="H839" s="62">
        <f t="shared" ref="H839:H902" si="117">IF(M839&lt;K839,M839,K839)</f>
        <v>0</v>
      </c>
      <c r="I839" s="62">
        <f>IF(AND(OR(AND(OR(B839="ICE",AND(B839="nzev",D839&gt;2035)),D839&gt;0),B839="ZEV",AND(B839="nzev",D839&lt;=2035)),E839&lt;&gt;BL),VLOOKUP(E839,Selection!$C$2:$D$11,2,FALSE),0)</f>
        <v>0</v>
      </c>
      <c r="K839" s="18">
        <f t="shared" si="113"/>
        <v>0</v>
      </c>
      <c r="L839" s="34">
        <f t="shared" ref="L839:L902" si="118">G839</f>
        <v>0</v>
      </c>
      <c r="M839" s="17">
        <f t="shared" si="114"/>
        <v>0</v>
      </c>
      <c r="N839" s="33">
        <f t="shared" si="115"/>
        <v>0</v>
      </c>
      <c r="O839" s="17">
        <f t="shared" si="116"/>
        <v>0</v>
      </c>
      <c r="AF839"/>
      <c r="AG839"/>
    </row>
    <row r="840" spans="2:33" x14ac:dyDescent="0.2">
      <c r="B840" s="15"/>
      <c r="D840" s="60"/>
      <c r="E840" s="61"/>
      <c r="F840" s="60">
        <f t="shared" si="111"/>
        <v>0</v>
      </c>
      <c r="G840" s="62">
        <f t="shared" si="112"/>
        <v>0</v>
      </c>
      <c r="H840" s="62">
        <f t="shared" si="117"/>
        <v>0</v>
      </c>
      <c r="I840" s="62">
        <f>IF(AND(OR(AND(OR(B840="ICE",AND(B840="nzev",D840&gt;2035)),D840&gt;0),B840="ZEV",AND(B840="nzev",D840&lt;=2035)),E840&lt;&gt;BL),VLOOKUP(E840,Selection!$C$2:$D$11,2,FALSE),0)</f>
        <v>0</v>
      </c>
      <c r="K840" s="18">
        <f t="shared" si="113"/>
        <v>0</v>
      </c>
      <c r="L840" s="34">
        <f t="shared" si="118"/>
        <v>0</v>
      </c>
      <c r="M840" s="17">
        <f t="shared" si="114"/>
        <v>0</v>
      </c>
      <c r="N840" s="33">
        <f t="shared" si="115"/>
        <v>0</v>
      </c>
      <c r="O840" s="17">
        <f t="shared" si="116"/>
        <v>0</v>
      </c>
      <c r="AF840"/>
      <c r="AG840"/>
    </row>
    <row r="841" spans="2:33" x14ac:dyDescent="0.2">
      <c r="B841" s="15"/>
      <c r="D841" s="60"/>
      <c r="E841" s="61"/>
      <c r="F841" s="60">
        <f t="shared" si="111"/>
        <v>0</v>
      </c>
      <c r="G841" s="62">
        <f t="shared" si="112"/>
        <v>0</v>
      </c>
      <c r="H841" s="62">
        <f t="shared" si="117"/>
        <v>0</v>
      </c>
      <c r="I841" s="62">
        <f>IF(AND(OR(AND(OR(B841="ICE",AND(B841="nzev",D841&gt;2035)),D841&gt;0),B841="ZEV",AND(B841="nzev",D841&lt;=2035)),E841&lt;&gt;BL),VLOOKUP(E841,Selection!$C$2:$D$11,2,FALSE),0)</f>
        <v>0</v>
      </c>
      <c r="K841" s="18">
        <f t="shared" si="113"/>
        <v>0</v>
      </c>
      <c r="L841" s="34">
        <f t="shared" si="118"/>
        <v>0</v>
      </c>
      <c r="M841" s="17">
        <f t="shared" si="114"/>
        <v>0</v>
      </c>
      <c r="N841" s="33">
        <f t="shared" si="115"/>
        <v>0</v>
      </c>
      <c r="O841" s="17">
        <f t="shared" si="116"/>
        <v>0</v>
      </c>
      <c r="AF841"/>
      <c r="AG841"/>
    </row>
    <row r="842" spans="2:33" x14ac:dyDescent="0.2">
      <c r="B842" s="15"/>
      <c r="D842" s="60"/>
      <c r="E842" s="61"/>
      <c r="F842" s="60">
        <f t="shared" si="111"/>
        <v>0</v>
      </c>
      <c r="G842" s="62">
        <f t="shared" si="112"/>
        <v>0</v>
      </c>
      <c r="H842" s="62">
        <f t="shared" si="117"/>
        <v>0</v>
      </c>
      <c r="I842" s="62">
        <f>IF(AND(OR(AND(OR(B842="ICE",AND(B842="nzev",D842&gt;2035)),D842&gt;0),B842="ZEV",AND(B842="nzev",D842&lt;=2035)),E842&lt;&gt;BL),VLOOKUP(E842,Selection!$C$2:$D$11,2,FALSE),0)</f>
        <v>0</v>
      </c>
      <c r="K842" s="18">
        <f t="shared" si="113"/>
        <v>0</v>
      </c>
      <c r="L842" s="34">
        <f t="shared" si="118"/>
        <v>0</v>
      </c>
      <c r="M842" s="17">
        <f t="shared" si="114"/>
        <v>0</v>
      </c>
      <c r="N842" s="33">
        <f t="shared" si="115"/>
        <v>0</v>
      </c>
      <c r="O842" s="17">
        <f t="shared" si="116"/>
        <v>0</v>
      </c>
      <c r="AF842"/>
      <c r="AG842"/>
    </row>
    <row r="843" spans="2:33" x14ac:dyDescent="0.2">
      <c r="B843" s="15"/>
      <c r="D843" s="60"/>
      <c r="E843" s="61"/>
      <c r="F843" s="60">
        <f t="shared" si="111"/>
        <v>0</v>
      </c>
      <c r="G843" s="62">
        <f t="shared" si="112"/>
        <v>0</v>
      </c>
      <c r="H843" s="62">
        <f t="shared" si="117"/>
        <v>0</v>
      </c>
      <c r="I843" s="62">
        <f>IF(AND(OR(AND(OR(B843="ICE",AND(B843="nzev",D843&gt;2035)),D843&gt;0),B843="ZEV",AND(B843="nzev",D843&lt;=2035)),E843&lt;&gt;BL),VLOOKUP(E843,Selection!$C$2:$D$11,2,FALSE),0)</f>
        <v>0</v>
      </c>
      <c r="K843" s="18">
        <f t="shared" si="113"/>
        <v>0</v>
      </c>
      <c r="L843" s="34">
        <f t="shared" si="118"/>
        <v>0</v>
      </c>
      <c r="M843" s="17">
        <f t="shared" si="114"/>
        <v>0</v>
      </c>
      <c r="N843" s="33">
        <f t="shared" si="115"/>
        <v>0</v>
      </c>
      <c r="O843" s="17">
        <f t="shared" si="116"/>
        <v>0</v>
      </c>
      <c r="AF843"/>
      <c r="AG843"/>
    </row>
    <row r="844" spans="2:33" x14ac:dyDescent="0.2">
      <c r="B844" s="15"/>
      <c r="D844" s="60"/>
      <c r="E844" s="61"/>
      <c r="F844" s="60">
        <f t="shared" si="111"/>
        <v>0</v>
      </c>
      <c r="G844" s="62">
        <f t="shared" si="112"/>
        <v>0</v>
      </c>
      <c r="H844" s="62">
        <f t="shared" si="117"/>
        <v>0</v>
      </c>
      <c r="I844" s="62">
        <f>IF(AND(OR(AND(OR(B844="ICE",AND(B844="nzev",D844&gt;2035)),D844&gt;0),B844="ZEV",AND(B844="nzev",D844&lt;=2035)),E844&lt;&gt;BL),VLOOKUP(E844,Selection!$C$2:$D$11,2,FALSE),0)</f>
        <v>0</v>
      </c>
      <c r="K844" s="18">
        <f t="shared" si="113"/>
        <v>0</v>
      </c>
      <c r="L844" s="34">
        <f t="shared" si="118"/>
        <v>0</v>
      </c>
      <c r="M844" s="17">
        <f t="shared" si="114"/>
        <v>0</v>
      </c>
      <c r="N844" s="33">
        <f t="shared" si="115"/>
        <v>0</v>
      </c>
      <c r="O844" s="17">
        <f t="shared" si="116"/>
        <v>0</v>
      </c>
      <c r="AF844"/>
      <c r="AG844"/>
    </row>
    <row r="845" spans="2:33" x14ac:dyDescent="0.2">
      <c r="B845" s="15"/>
      <c r="D845" s="60"/>
      <c r="E845" s="61"/>
      <c r="F845" s="60">
        <f t="shared" si="111"/>
        <v>0</v>
      </c>
      <c r="G845" s="62">
        <f t="shared" si="112"/>
        <v>0</v>
      </c>
      <c r="H845" s="62">
        <f t="shared" si="117"/>
        <v>0</v>
      </c>
      <c r="I845" s="62">
        <f>IF(AND(OR(AND(OR(B845="ICE",AND(B845="nzev",D845&gt;2035)),D845&gt;0),B845="ZEV",AND(B845="nzev",D845&lt;=2035)),E845&lt;&gt;BL),VLOOKUP(E845,Selection!$C$2:$D$11,2,FALSE),0)</f>
        <v>0</v>
      </c>
      <c r="K845" s="18">
        <f t="shared" si="113"/>
        <v>0</v>
      </c>
      <c r="L845" s="34">
        <f t="shared" si="118"/>
        <v>0</v>
      </c>
      <c r="M845" s="17">
        <f t="shared" si="114"/>
        <v>0</v>
      </c>
      <c r="N845" s="33">
        <f t="shared" si="115"/>
        <v>0</v>
      </c>
      <c r="O845" s="17">
        <f t="shared" si="116"/>
        <v>0</v>
      </c>
      <c r="AF845"/>
      <c r="AG845"/>
    </row>
    <row r="846" spans="2:33" x14ac:dyDescent="0.2">
      <c r="B846" s="15"/>
      <c r="D846" s="60"/>
      <c r="E846" s="61"/>
      <c r="F846" s="60">
        <f t="shared" si="111"/>
        <v>0</v>
      </c>
      <c r="G846" s="62">
        <f t="shared" si="112"/>
        <v>0</v>
      </c>
      <c r="H846" s="62">
        <f t="shared" si="117"/>
        <v>0</v>
      </c>
      <c r="I846" s="62">
        <f>IF(AND(OR(AND(OR(B846="ICE",AND(B846="nzev",D846&gt;2035)),D846&gt;0),B846="ZEV",AND(B846="nzev",D846&lt;=2035)),E846&lt;&gt;BL),VLOOKUP(E846,Selection!$C$2:$D$11,2,FALSE),0)</f>
        <v>0</v>
      </c>
      <c r="K846" s="18">
        <f t="shared" si="113"/>
        <v>0</v>
      </c>
      <c r="L846" s="34">
        <f t="shared" si="118"/>
        <v>0</v>
      </c>
      <c r="M846" s="17">
        <f t="shared" si="114"/>
        <v>0</v>
      </c>
      <c r="N846" s="33">
        <f t="shared" si="115"/>
        <v>0</v>
      </c>
      <c r="O846" s="17">
        <f t="shared" si="116"/>
        <v>0</v>
      </c>
      <c r="AF846"/>
      <c r="AG846"/>
    </row>
    <row r="847" spans="2:33" x14ac:dyDescent="0.2">
      <c r="B847" s="15"/>
      <c r="D847" s="60"/>
      <c r="E847" s="61"/>
      <c r="F847" s="60">
        <f t="shared" si="111"/>
        <v>0</v>
      </c>
      <c r="G847" s="62">
        <f t="shared" si="112"/>
        <v>0</v>
      </c>
      <c r="H847" s="62">
        <f t="shared" si="117"/>
        <v>0</v>
      </c>
      <c r="I847" s="62">
        <f>IF(AND(OR(AND(OR(B847="ICE",AND(B847="nzev",D847&gt;2035)),D847&gt;0),B847="ZEV",AND(B847="nzev",D847&lt;=2035)),E847&lt;&gt;BL),VLOOKUP(E847,Selection!$C$2:$D$11,2,FALSE),0)</f>
        <v>0</v>
      </c>
      <c r="K847" s="18">
        <f t="shared" si="113"/>
        <v>0</v>
      </c>
      <c r="L847" s="34">
        <f t="shared" si="118"/>
        <v>0</v>
      </c>
      <c r="M847" s="17">
        <f t="shared" si="114"/>
        <v>0</v>
      </c>
      <c r="N847" s="33">
        <f t="shared" si="115"/>
        <v>0</v>
      </c>
      <c r="O847" s="17">
        <f t="shared" si="116"/>
        <v>0</v>
      </c>
      <c r="AF847"/>
      <c r="AG847"/>
    </row>
    <row r="848" spans="2:33" x14ac:dyDescent="0.2">
      <c r="B848" s="15"/>
      <c r="D848" s="60"/>
      <c r="E848" s="61"/>
      <c r="F848" s="60">
        <f t="shared" si="111"/>
        <v>0</v>
      </c>
      <c r="G848" s="62">
        <f t="shared" si="112"/>
        <v>0</v>
      </c>
      <c r="H848" s="62">
        <f t="shared" si="117"/>
        <v>0</v>
      </c>
      <c r="I848" s="62">
        <f>IF(AND(OR(AND(OR(B848="ICE",AND(B848="nzev",D848&gt;2035)),D848&gt;0),B848="ZEV",AND(B848="nzev",D848&lt;=2035)),E848&lt;&gt;BL),VLOOKUP(E848,Selection!$C$2:$D$11,2,FALSE),0)</f>
        <v>0</v>
      </c>
      <c r="K848" s="18">
        <f t="shared" si="113"/>
        <v>0</v>
      </c>
      <c r="L848" s="34">
        <f t="shared" si="118"/>
        <v>0</v>
      </c>
      <c r="M848" s="17">
        <f t="shared" si="114"/>
        <v>0</v>
      </c>
      <c r="N848" s="33">
        <f t="shared" si="115"/>
        <v>0</v>
      </c>
      <c r="O848" s="17">
        <f t="shared" si="116"/>
        <v>0</v>
      </c>
      <c r="AF848"/>
      <c r="AG848"/>
    </row>
    <row r="849" spans="2:33" x14ac:dyDescent="0.2">
      <c r="B849" s="15"/>
      <c r="D849" s="60"/>
      <c r="E849" s="61"/>
      <c r="F849" s="60">
        <f t="shared" si="111"/>
        <v>0</v>
      </c>
      <c r="G849" s="62">
        <f t="shared" si="112"/>
        <v>0</v>
      </c>
      <c r="H849" s="62">
        <f t="shared" si="117"/>
        <v>0</v>
      </c>
      <c r="I849" s="62">
        <f>IF(AND(OR(AND(OR(B849="ICE",AND(B849="nzev",D849&gt;2035)),D849&gt;0),B849="ZEV",AND(B849="nzev",D849&lt;=2035)),E849&lt;&gt;BL),VLOOKUP(E849,Selection!$C$2:$D$11,2,FALSE),0)</f>
        <v>0</v>
      </c>
      <c r="K849" s="18">
        <f t="shared" si="113"/>
        <v>0</v>
      </c>
      <c r="L849" s="34">
        <f t="shared" si="118"/>
        <v>0</v>
      </c>
      <c r="M849" s="17">
        <f t="shared" si="114"/>
        <v>0</v>
      </c>
      <c r="N849" s="33">
        <f t="shared" si="115"/>
        <v>0</v>
      </c>
      <c r="O849" s="17">
        <f t="shared" si="116"/>
        <v>0</v>
      </c>
      <c r="AF849"/>
      <c r="AG849"/>
    </row>
    <row r="850" spans="2:33" x14ac:dyDescent="0.2">
      <c r="B850" s="15"/>
      <c r="D850" s="60"/>
      <c r="E850" s="61"/>
      <c r="F850" s="60">
        <f t="shared" si="111"/>
        <v>0</v>
      </c>
      <c r="G850" s="62">
        <f t="shared" si="112"/>
        <v>0</v>
      </c>
      <c r="H850" s="62">
        <f t="shared" si="117"/>
        <v>0</v>
      </c>
      <c r="I850" s="62">
        <f>IF(AND(OR(AND(OR(B850="ICE",AND(B850="nzev",D850&gt;2035)),D850&gt;0),B850="ZEV",AND(B850="nzev",D850&lt;=2035)),E850&lt;&gt;BL),VLOOKUP(E850,Selection!$C$2:$D$11,2,FALSE),0)</f>
        <v>0</v>
      </c>
      <c r="K850" s="18">
        <f t="shared" si="113"/>
        <v>0</v>
      </c>
      <c r="L850" s="34">
        <f t="shared" si="118"/>
        <v>0</v>
      </c>
      <c r="M850" s="17">
        <f t="shared" si="114"/>
        <v>0</v>
      </c>
      <c r="N850" s="33">
        <f t="shared" si="115"/>
        <v>0</v>
      </c>
      <c r="O850" s="17">
        <f t="shared" si="116"/>
        <v>0</v>
      </c>
      <c r="AF850"/>
      <c r="AG850"/>
    </row>
    <row r="851" spans="2:33" x14ac:dyDescent="0.2">
      <c r="B851" s="15"/>
      <c r="D851" s="60"/>
      <c r="E851" s="61"/>
      <c r="F851" s="60">
        <f t="shared" si="111"/>
        <v>0</v>
      </c>
      <c r="G851" s="62">
        <f t="shared" si="112"/>
        <v>0</v>
      </c>
      <c r="H851" s="62">
        <f t="shared" si="117"/>
        <v>0</v>
      </c>
      <c r="I851" s="62">
        <f>IF(AND(OR(AND(OR(B851="ICE",AND(B851="nzev",D851&gt;2035)),D851&gt;0),B851="ZEV",AND(B851="nzev",D851&lt;=2035)),E851&lt;&gt;BL),VLOOKUP(E851,Selection!$C$2:$D$11,2,FALSE),0)</f>
        <v>0</v>
      </c>
      <c r="K851" s="18">
        <f t="shared" si="113"/>
        <v>0</v>
      </c>
      <c r="L851" s="34">
        <f t="shared" si="118"/>
        <v>0</v>
      </c>
      <c r="M851" s="17">
        <f t="shared" si="114"/>
        <v>0</v>
      </c>
      <c r="N851" s="33">
        <f t="shared" si="115"/>
        <v>0</v>
      </c>
      <c r="O851" s="17">
        <f t="shared" si="116"/>
        <v>0</v>
      </c>
      <c r="AE851" s="18"/>
      <c r="AG851"/>
    </row>
    <row r="852" spans="2:33" x14ac:dyDescent="0.2">
      <c r="B852" s="15"/>
      <c r="D852" s="60"/>
      <c r="E852" s="61"/>
      <c r="F852" s="60">
        <f t="shared" si="111"/>
        <v>0</v>
      </c>
      <c r="G852" s="62">
        <f t="shared" si="112"/>
        <v>0</v>
      </c>
      <c r="H852" s="62">
        <f t="shared" si="117"/>
        <v>0</v>
      </c>
      <c r="I852" s="62">
        <f>IF(AND(OR(AND(OR(B852="ICE",AND(B852="nzev",D852&gt;2035)),D852&gt;0),B852="ZEV",AND(B852="nzev",D852&lt;=2035)),E852&lt;&gt;BL),VLOOKUP(E852,Selection!$C$2:$D$11,2,FALSE),0)</f>
        <v>0</v>
      </c>
      <c r="K852" s="18">
        <f t="shared" si="113"/>
        <v>0</v>
      </c>
      <c r="L852" s="34">
        <f t="shared" si="118"/>
        <v>0</v>
      </c>
      <c r="M852" s="17">
        <f t="shared" si="114"/>
        <v>0</v>
      </c>
      <c r="N852" s="33">
        <f t="shared" si="115"/>
        <v>0</v>
      </c>
      <c r="O852" s="17">
        <f t="shared" si="116"/>
        <v>0</v>
      </c>
      <c r="AE852" s="18"/>
      <c r="AG852"/>
    </row>
    <row r="853" spans="2:33" x14ac:dyDescent="0.2">
      <c r="B853" s="15"/>
      <c r="D853" s="60"/>
      <c r="E853" s="61"/>
      <c r="F853" s="60">
        <f t="shared" si="111"/>
        <v>0</v>
      </c>
      <c r="G853" s="62">
        <f t="shared" si="112"/>
        <v>0</v>
      </c>
      <c r="H853" s="62">
        <f t="shared" si="117"/>
        <v>0</v>
      </c>
      <c r="I853" s="62">
        <f>IF(AND(OR(AND(OR(B853="ICE",AND(B853="nzev",D853&gt;2035)),D853&gt;0),B853="ZEV",AND(B853="nzev",D853&lt;=2035)),E853&lt;&gt;BL),VLOOKUP(E853,Selection!$C$2:$D$11,2,FALSE),0)</f>
        <v>0</v>
      </c>
      <c r="K853" s="18">
        <f t="shared" si="113"/>
        <v>0</v>
      </c>
      <c r="L853" s="34">
        <f t="shared" si="118"/>
        <v>0</v>
      </c>
      <c r="M853" s="17">
        <f t="shared" si="114"/>
        <v>0</v>
      </c>
      <c r="N853" s="33">
        <f t="shared" si="115"/>
        <v>0</v>
      </c>
      <c r="O853" s="17">
        <f t="shared" si="116"/>
        <v>0</v>
      </c>
      <c r="AE853" s="18"/>
      <c r="AG853"/>
    </row>
    <row r="854" spans="2:33" x14ac:dyDescent="0.2">
      <c r="B854" s="15"/>
      <c r="D854" s="60"/>
      <c r="E854" s="61"/>
      <c r="F854" s="60">
        <f t="shared" si="111"/>
        <v>0</v>
      </c>
      <c r="G854" s="62">
        <f t="shared" si="112"/>
        <v>0</v>
      </c>
      <c r="H854" s="62">
        <f t="shared" si="117"/>
        <v>0</v>
      </c>
      <c r="I854" s="62">
        <f>IF(AND(OR(AND(OR(B854="ICE",AND(B854="nzev",D854&gt;2035)),D854&gt;0),B854="ZEV",AND(B854="nzev",D854&lt;=2035)),E854&lt;&gt;BL),VLOOKUP(E854,Selection!$C$2:$D$11,2,FALSE),0)</f>
        <v>0</v>
      </c>
      <c r="K854" s="18">
        <f t="shared" si="113"/>
        <v>0</v>
      </c>
      <c r="L854" s="34">
        <f t="shared" si="118"/>
        <v>0</v>
      </c>
      <c r="M854" s="17">
        <f t="shared" si="114"/>
        <v>0</v>
      </c>
      <c r="N854" s="33">
        <f t="shared" si="115"/>
        <v>0</v>
      </c>
      <c r="O854" s="17">
        <f t="shared" si="116"/>
        <v>0</v>
      </c>
      <c r="AE854" s="18"/>
      <c r="AG854"/>
    </row>
    <row r="855" spans="2:33" x14ac:dyDescent="0.2">
      <c r="B855" s="15"/>
      <c r="D855" s="60"/>
      <c r="E855" s="61"/>
      <c r="F855" s="60">
        <f t="shared" si="111"/>
        <v>0</v>
      </c>
      <c r="G855" s="62">
        <f t="shared" si="112"/>
        <v>0</v>
      </c>
      <c r="H855" s="62">
        <f t="shared" si="117"/>
        <v>0</v>
      </c>
      <c r="I855" s="62">
        <f>IF(AND(OR(AND(OR(B855="ICE",AND(B855="nzev",D855&gt;2035)),D855&gt;0),B855="ZEV",AND(B855="nzev",D855&lt;=2035)),E855&lt;&gt;BL),VLOOKUP(E855,Selection!$C$2:$D$11,2,FALSE),0)</f>
        <v>0</v>
      </c>
      <c r="K855" s="18">
        <f t="shared" si="113"/>
        <v>0</v>
      </c>
      <c r="L855" s="34">
        <f t="shared" si="118"/>
        <v>0</v>
      </c>
      <c r="M855" s="17">
        <f t="shared" si="114"/>
        <v>0</v>
      </c>
      <c r="N855" s="33">
        <f t="shared" si="115"/>
        <v>0</v>
      </c>
      <c r="O855" s="17">
        <f t="shared" si="116"/>
        <v>0</v>
      </c>
      <c r="AE855" s="18"/>
      <c r="AG855"/>
    </row>
    <row r="856" spans="2:33" x14ac:dyDescent="0.2">
      <c r="B856" s="15"/>
      <c r="D856" s="60"/>
      <c r="E856" s="61"/>
      <c r="F856" s="60">
        <f t="shared" si="111"/>
        <v>0</v>
      </c>
      <c r="G856" s="62">
        <f t="shared" si="112"/>
        <v>0</v>
      </c>
      <c r="H856" s="62">
        <f t="shared" si="117"/>
        <v>0</v>
      </c>
      <c r="I856" s="62">
        <f>IF(AND(OR(AND(OR(B856="ICE",AND(B856="nzev",D856&gt;2035)),D856&gt;0),B856="ZEV",AND(B856="nzev",D856&lt;=2035)),E856&lt;&gt;BL),VLOOKUP(E856,Selection!$C$2:$D$11,2,FALSE),0)</f>
        <v>0</v>
      </c>
      <c r="K856" s="18">
        <f t="shared" si="113"/>
        <v>0</v>
      </c>
      <c r="L856" s="34">
        <f t="shared" si="118"/>
        <v>0</v>
      </c>
      <c r="M856" s="17">
        <f t="shared" si="114"/>
        <v>0</v>
      </c>
      <c r="N856" s="33">
        <f t="shared" si="115"/>
        <v>0</v>
      </c>
      <c r="O856" s="17">
        <f t="shared" si="116"/>
        <v>0</v>
      </c>
      <c r="AE856" s="18"/>
      <c r="AG856"/>
    </row>
    <row r="857" spans="2:33" x14ac:dyDescent="0.2">
      <c r="B857" s="15"/>
      <c r="D857" s="60"/>
      <c r="E857" s="61"/>
      <c r="F857" s="60">
        <f t="shared" si="111"/>
        <v>0</v>
      </c>
      <c r="G857" s="62">
        <f t="shared" si="112"/>
        <v>0</v>
      </c>
      <c r="H857" s="62">
        <f t="shared" si="117"/>
        <v>0</v>
      </c>
      <c r="I857" s="62">
        <f>IF(AND(OR(AND(OR(B857="ICE",AND(B857="nzev",D857&gt;2035)),D857&gt;0),B857="ZEV",AND(B857="nzev",D857&lt;=2035)),E857&lt;&gt;BL),VLOOKUP(E857,Selection!$C$2:$D$11,2,FALSE),0)</f>
        <v>0</v>
      </c>
      <c r="K857" s="18">
        <f t="shared" si="113"/>
        <v>0</v>
      </c>
      <c r="L857" s="34">
        <f t="shared" si="118"/>
        <v>0</v>
      </c>
      <c r="M857" s="17">
        <f t="shared" si="114"/>
        <v>0</v>
      </c>
      <c r="N857" s="33">
        <f t="shared" si="115"/>
        <v>0</v>
      </c>
      <c r="O857" s="17">
        <f t="shared" si="116"/>
        <v>0</v>
      </c>
      <c r="AE857" s="18"/>
      <c r="AG857"/>
    </row>
    <row r="858" spans="2:33" x14ac:dyDescent="0.2">
      <c r="B858" s="15"/>
      <c r="D858" s="60"/>
      <c r="E858" s="61"/>
      <c r="F858" s="60">
        <f t="shared" si="111"/>
        <v>0</v>
      </c>
      <c r="G858" s="62">
        <f t="shared" si="112"/>
        <v>0</v>
      </c>
      <c r="H858" s="62">
        <f t="shared" si="117"/>
        <v>0</v>
      </c>
      <c r="I858" s="62">
        <f>IF(AND(OR(AND(OR(B858="ICE",AND(B858="nzev",D858&gt;2035)),D858&gt;0),B858="ZEV",AND(B858="nzev",D858&lt;=2035)),E858&lt;&gt;BL),VLOOKUP(E858,Selection!$C$2:$D$11,2,FALSE),0)</f>
        <v>0</v>
      </c>
      <c r="K858" s="18">
        <f t="shared" si="113"/>
        <v>0</v>
      </c>
      <c r="L858" s="34">
        <f t="shared" si="118"/>
        <v>0</v>
      </c>
      <c r="M858" s="17">
        <f t="shared" si="114"/>
        <v>0</v>
      </c>
      <c r="N858" s="33">
        <f t="shared" si="115"/>
        <v>0</v>
      </c>
      <c r="O858" s="17">
        <f t="shared" si="116"/>
        <v>0</v>
      </c>
      <c r="AE858" s="18"/>
      <c r="AG858"/>
    </row>
    <row r="859" spans="2:33" x14ac:dyDescent="0.2">
      <c r="B859" s="15"/>
      <c r="D859" s="60"/>
      <c r="E859" s="61"/>
      <c r="F859" s="60">
        <f t="shared" si="111"/>
        <v>0</v>
      </c>
      <c r="G859" s="62">
        <f t="shared" si="112"/>
        <v>0</v>
      </c>
      <c r="H859" s="62">
        <f t="shared" si="117"/>
        <v>0</v>
      </c>
      <c r="I859" s="62">
        <f>IF(AND(OR(AND(OR(B859="ICE",AND(B859="nzev",D859&gt;2035)),D859&gt;0),B859="ZEV",AND(B859="nzev",D859&lt;=2035)),E859&lt;&gt;BL),VLOOKUP(E859,Selection!$C$2:$D$11,2,FALSE),0)</f>
        <v>0</v>
      </c>
      <c r="K859" s="18">
        <f t="shared" si="113"/>
        <v>0</v>
      </c>
      <c r="L859" s="34">
        <f t="shared" si="118"/>
        <v>0</v>
      </c>
      <c r="M859" s="17">
        <f t="shared" si="114"/>
        <v>0</v>
      </c>
      <c r="N859" s="33">
        <f t="shared" si="115"/>
        <v>0</v>
      </c>
      <c r="O859" s="17">
        <f t="shared" si="116"/>
        <v>0</v>
      </c>
      <c r="AE859" s="18"/>
      <c r="AG859"/>
    </row>
    <row r="860" spans="2:33" x14ac:dyDescent="0.2">
      <c r="B860" s="15"/>
      <c r="D860" s="60"/>
      <c r="E860" s="61"/>
      <c r="F860" s="60">
        <f t="shared" si="111"/>
        <v>0</v>
      </c>
      <c r="G860" s="62">
        <f t="shared" si="112"/>
        <v>0</v>
      </c>
      <c r="H860" s="62">
        <f t="shared" si="117"/>
        <v>0</v>
      </c>
      <c r="I860" s="62">
        <f>IF(AND(OR(AND(OR(B860="ICE",AND(B860="nzev",D860&gt;2035)),D860&gt;0),B860="ZEV",AND(B860="nzev",D860&lt;=2035)),E860&lt;&gt;BL),VLOOKUP(E860,Selection!$C$2:$D$11,2,FALSE),0)</f>
        <v>0</v>
      </c>
      <c r="K860" s="18">
        <f t="shared" si="113"/>
        <v>0</v>
      </c>
      <c r="L860" s="34">
        <f t="shared" si="118"/>
        <v>0</v>
      </c>
      <c r="M860" s="17">
        <f t="shared" si="114"/>
        <v>0</v>
      </c>
      <c r="N860" s="33">
        <f t="shared" si="115"/>
        <v>0</v>
      </c>
      <c r="O860" s="17">
        <f t="shared" si="116"/>
        <v>0</v>
      </c>
      <c r="AE860" s="18"/>
      <c r="AG860"/>
    </row>
    <row r="861" spans="2:33" x14ac:dyDescent="0.2">
      <c r="B861" s="15"/>
      <c r="D861" s="60"/>
      <c r="E861" s="61"/>
      <c r="F861" s="60">
        <f t="shared" si="111"/>
        <v>0</v>
      </c>
      <c r="G861" s="62">
        <f t="shared" si="112"/>
        <v>0</v>
      </c>
      <c r="H861" s="62">
        <f t="shared" si="117"/>
        <v>0</v>
      </c>
      <c r="I861" s="62">
        <f>IF(AND(OR(AND(OR(B861="ICE",AND(B861="nzev",D861&gt;2035)),D861&gt;0),B861="ZEV",AND(B861="nzev",D861&lt;=2035)),E861&lt;&gt;BL),VLOOKUP(E861,Selection!$C$2:$D$11,2,FALSE),0)</f>
        <v>0</v>
      </c>
      <c r="K861" s="18">
        <f t="shared" si="113"/>
        <v>0</v>
      </c>
      <c r="L861" s="34">
        <f t="shared" si="118"/>
        <v>0</v>
      </c>
      <c r="M861" s="17">
        <f t="shared" si="114"/>
        <v>0</v>
      </c>
      <c r="N861" s="33">
        <f t="shared" si="115"/>
        <v>0</v>
      </c>
      <c r="O861" s="17">
        <f t="shared" si="116"/>
        <v>0</v>
      </c>
      <c r="AE861" s="18"/>
      <c r="AG861"/>
    </row>
    <row r="862" spans="2:33" x14ac:dyDescent="0.2">
      <c r="B862" s="15"/>
      <c r="D862" s="60"/>
      <c r="E862" s="61"/>
      <c r="F862" s="60">
        <f t="shared" si="111"/>
        <v>0</v>
      </c>
      <c r="G862" s="62">
        <f t="shared" si="112"/>
        <v>0</v>
      </c>
      <c r="H862" s="62">
        <f t="shared" si="117"/>
        <v>0</v>
      </c>
      <c r="I862" s="62">
        <f>IF(AND(OR(AND(OR(B862="ICE",AND(B862="nzev",D862&gt;2035)),D862&gt;0),B862="ZEV",AND(B862="nzev",D862&lt;=2035)),E862&lt;&gt;BL),VLOOKUP(E862,Selection!$C$2:$D$11,2,FALSE),0)</f>
        <v>0</v>
      </c>
      <c r="K862" s="18">
        <f t="shared" si="113"/>
        <v>0</v>
      </c>
      <c r="L862" s="34">
        <f t="shared" si="118"/>
        <v>0</v>
      </c>
      <c r="M862" s="17">
        <f t="shared" si="114"/>
        <v>0</v>
      </c>
      <c r="N862" s="33">
        <f t="shared" si="115"/>
        <v>0</v>
      </c>
      <c r="O862" s="17">
        <f t="shared" si="116"/>
        <v>0</v>
      </c>
      <c r="AE862" s="18"/>
      <c r="AG862"/>
    </row>
    <row r="863" spans="2:33" x14ac:dyDescent="0.2">
      <c r="B863" s="15"/>
      <c r="D863" s="60"/>
      <c r="E863" s="61"/>
      <c r="F863" s="60">
        <f t="shared" si="111"/>
        <v>0</v>
      </c>
      <c r="G863" s="62">
        <f t="shared" si="112"/>
        <v>0</v>
      </c>
      <c r="H863" s="62">
        <f t="shared" si="117"/>
        <v>0</v>
      </c>
      <c r="I863" s="62">
        <f>IF(AND(OR(AND(OR(B863="ICE",AND(B863="nzev",D863&gt;2035)),D863&gt;0),B863="ZEV",AND(B863="nzev",D863&lt;=2035)),E863&lt;&gt;BL),VLOOKUP(E863,Selection!$C$2:$D$11,2,FALSE),0)</f>
        <v>0</v>
      </c>
      <c r="K863" s="18">
        <f t="shared" si="113"/>
        <v>0</v>
      </c>
      <c r="L863" s="34">
        <f t="shared" si="118"/>
        <v>0</v>
      </c>
      <c r="M863" s="17">
        <f t="shared" si="114"/>
        <v>0</v>
      </c>
      <c r="N863" s="33">
        <f t="shared" si="115"/>
        <v>0</v>
      </c>
      <c r="O863" s="17">
        <f t="shared" si="116"/>
        <v>0</v>
      </c>
      <c r="AE863" s="18"/>
      <c r="AG863"/>
    </row>
    <row r="864" spans="2:33" x14ac:dyDescent="0.2">
      <c r="B864" s="15"/>
      <c r="D864" s="60"/>
      <c r="E864" s="61"/>
      <c r="F864" s="60">
        <f t="shared" si="111"/>
        <v>0</v>
      </c>
      <c r="G864" s="62">
        <f t="shared" si="112"/>
        <v>0</v>
      </c>
      <c r="H864" s="62">
        <f t="shared" si="117"/>
        <v>0</v>
      </c>
      <c r="I864" s="62">
        <f>IF(AND(OR(AND(OR(B864="ICE",AND(B864="nzev",D864&gt;2035)),D864&gt;0),B864="ZEV",AND(B864="nzev",D864&lt;=2035)),E864&lt;&gt;BL),VLOOKUP(E864,Selection!$C$2:$D$11,2,FALSE),0)</f>
        <v>0</v>
      </c>
      <c r="K864" s="18">
        <f t="shared" si="113"/>
        <v>0</v>
      </c>
      <c r="L864" s="34">
        <f t="shared" si="118"/>
        <v>0</v>
      </c>
      <c r="M864" s="17">
        <f t="shared" si="114"/>
        <v>0</v>
      </c>
      <c r="N864" s="33">
        <f t="shared" si="115"/>
        <v>0</v>
      </c>
      <c r="O864" s="17">
        <f t="shared" si="116"/>
        <v>0</v>
      </c>
      <c r="AE864" s="18"/>
      <c r="AG864"/>
    </row>
    <row r="865" spans="2:33" x14ac:dyDescent="0.2">
      <c r="B865" s="15"/>
      <c r="D865" s="60"/>
      <c r="E865" s="61"/>
      <c r="F865" s="60">
        <f t="shared" si="111"/>
        <v>0</v>
      </c>
      <c r="G865" s="62">
        <f t="shared" si="112"/>
        <v>0</v>
      </c>
      <c r="H865" s="62">
        <f t="shared" si="117"/>
        <v>0</v>
      </c>
      <c r="I865" s="62">
        <f>IF(AND(OR(AND(OR(B865="ICE",AND(B865="nzev",D865&gt;2035)),D865&gt;0),B865="ZEV",AND(B865="nzev",D865&lt;=2035)),E865&lt;&gt;BL),VLOOKUP(E865,Selection!$C$2:$D$11,2,FALSE),0)</f>
        <v>0</v>
      </c>
      <c r="K865" s="18">
        <f t="shared" si="113"/>
        <v>0</v>
      </c>
      <c r="L865" s="34">
        <f t="shared" si="118"/>
        <v>0</v>
      </c>
      <c r="M865" s="17">
        <f t="shared" si="114"/>
        <v>0</v>
      </c>
      <c r="N865" s="33">
        <f t="shared" si="115"/>
        <v>0</v>
      </c>
      <c r="O865" s="17">
        <f t="shared" si="116"/>
        <v>0</v>
      </c>
      <c r="AE865" s="18"/>
      <c r="AG865"/>
    </row>
    <row r="866" spans="2:33" x14ac:dyDescent="0.2">
      <c r="B866" s="15"/>
      <c r="D866" s="60"/>
      <c r="E866" s="61"/>
      <c r="F866" s="60">
        <f t="shared" si="111"/>
        <v>0</v>
      </c>
      <c r="G866" s="62">
        <f t="shared" si="112"/>
        <v>0</v>
      </c>
      <c r="H866" s="62">
        <f t="shared" si="117"/>
        <v>0</v>
      </c>
      <c r="I866" s="62">
        <f>IF(AND(OR(AND(OR(B866="ICE",AND(B866="nzev",D866&gt;2035)),D866&gt;0),B866="ZEV",AND(B866="nzev",D866&lt;=2035)),E866&lt;&gt;BL),VLOOKUP(E866,Selection!$C$2:$D$11,2,FALSE),0)</f>
        <v>0</v>
      </c>
      <c r="K866" s="18">
        <f t="shared" si="113"/>
        <v>0</v>
      </c>
      <c r="L866" s="34">
        <f t="shared" si="118"/>
        <v>0</v>
      </c>
      <c r="M866" s="17">
        <f t="shared" si="114"/>
        <v>0</v>
      </c>
      <c r="N866" s="33">
        <f t="shared" si="115"/>
        <v>0</v>
      </c>
      <c r="O866" s="17">
        <f t="shared" si="116"/>
        <v>0</v>
      </c>
      <c r="AE866" s="18"/>
      <c r="AG866"/>
    </row>
    <row r="867" spans="2:33" x14ac:dyDescent="0.2">
      <c r="B867" s="15"/>
      <c r="D867" s="60"/>
      <c r="E867" s="61"/>
      <c r="F867" s="60">
        <f t="shared" si="111"/>
        <v>0</v>
      </c>
      <c r="G867" s="62">
        <f t="shared" si="112"/>
        <v>0</v>
      </c>
      <c r="H867" s="62">
        <f t="shared" si="117"/>
        <v>0</v>
      </c>
      <c r="I867" s="62">
        <f>IF(AND(OR(AND(OR(B867="ICE",AND(B867="nzev",D867&gt;2035)),D867&gt;0),B867="ZEV",AND(B867="nzev",D867&lt;=2035)),E867&lt;&gt;BL),VLOOKUP(E867,Selection!$C$2:$D$11,2,FALSE),0)</f>
        <v>0</v>
      </c>
      <c r="K867" s="18">
        <f t="shared" si="113"/>
        <v>0</v>
      </c>
      <c r="L867" s="34">
        <f t="shared" si="118"/>
        <v>0</v>
      </c>
      <c r="M867" s="17">
        <f t="shared" si="114"/>
        <v>0</v>
      </c>
      <c r="N867" s="33">
        <f t="shared" si="115"/>
        <v>0</v>
      </c>
      <c r="O867" s="17">
        <f t="shared" si="116"/>
        <v>0</v>
      </c>
      <c r="AE867" s="18"/>
      <c r="AG867"/>
    </row>
    <row r="868" spans="2:33" x14ac:dyDescent="0.2">
      <c r="B868" s="15"/>
      <c r="D868" s="60"/>
      <c r="E868" s="61"/>
      <c r="F868" s="60">
        <f t="shared" si="111"/>
        <v>0</v>
      </c>
      <c r="G868" s="62">
        <f t="shared" si="112"/>
        <v>0</v>
      </c>
      <c r="H868" s="62">
        <f t="shared" si="117"/>
        <v>0</v>
      </c>
      <c r="I868" s="62">
        <f>IF(AND(OR(AND(OR(B868="ICE",AND(B868="nzev",D868&gt;2035)),D868&gt;0),B868="ZEV",AND(B868="nzev",D868&lt;=2035)),E868&lt;&gt;BL),VLOOKUP(E868,Selection!$C$2:$D$11,2,FALSE),0)</f>
        <v>0</v>
      </c>
      <c r="K868" s="18">
        <f t="shared" si="113"/>
        <v>0</v>
      </c>
      <c r="L868" s="34">
        <f t="shared" si="118"/>
        <v>0</v>
      </c>
      <c r="M868" s="17">
        <f t="shared" si="114"/>
        <v>0</v>
      </c>
      <c r="N868" s="33">
        <f t="shared" si="115"/>
        <v>0</v>
      </c>
      <c r="O868" s="17">
        <f t="shared" si="116"/>
        <v>0</v>
      </c>
      <c r="AE868" s="18"/>
      <c r="AG868"/>
    </row>
    <row r="869" spans="2:33" x14ac:dyDescent="0.2">
      <c r="B869" s="15"/>
      <c r="D869" s="60"/>
      <c r="E869" s="61"/>
      <c r="F869" s="60">
        <f t="shared" si="111"/>
        <v>0</v>
      </c>
      <c r="G869" s="62">
        <f t="shared" si="112"/>
        <v>0</v>
      </c>
      <c r="H869" s="62">
        <f t="shared" si="117"/>
        <v>0</v>
      </c>
      <c r="I869" s="62">
        <f>IF(AND(OR(AND(OR(B869="ICE",AND(B869="nzev",D869&gt;2035)),D869&gt;0),B869="ZEV",AND(B869="nzev",D869&lt;=2035)),E869&lt;&gt;BL),VLOOKUP(E869,Selection!$C$2:$D$11,2,FALSE),0)</f>
        <v>0</v>
      </c>
      <c r="K869" s="18">
        <f t="shared" si="113"/>
        <v>0</v>
      </c>
      <c r="L869" s="34">
        <f t="shared" si="118"/>
        <v>0</v>
      </c>
      <c r="M869" s="17">
        <f t="shared" si="114"/>
        <v>0</v>
      </c>
      <c r="N869" s="33">
        <f t="shared" si="115"/>
        <v>0</v>
      </c>
      <c r="O869" s="17">
        <f t="shared" si="116"/>
        <v>0</v>
      </c>
      <c r="AE869" s="18"/>
      <c r="AG869"/>
    </row>
    <row r="870" spans="2:33" x14ac:dyDescent="0.2">
      <c r="B870" s="15"/>
      <c r="D870" s="60"/>
      <c r="E870" s="61"/>
      <c r="F870" s="60">
        <f t="shared" si="111"/>
        <v>0</v>
      </c>
      <c r="G870" s="62">
        <f t="shared" si="112"/>
        <v>0</v>
      </c>
      <c r="H870" s="62">
        <f t="shared" si="117"/>
        <v>0</v>
      </c>
      <c r="I870" s="62">
        <f>IF(AND(OR(AND(OR(B870="ICE",AND(B870="nzev",D870&gt;2035)),D870&gt;0),B870="ZEV",AND(B870="nzev",D870&lt;=2035)),E870&lt;&gt;BL),VLOOKUP(E870,Selection!$C$2:$D$11,2,FALSE),0)</f>
        <v>0</v>
      </c>
      <c r="K870" s="18">
        <f t="shared" si="113"/>
        <v>0</v>
      </c>
      <c r="L870" s="34">
        <f t="shared" si="118"/>
        <v>0</v>
      </c>
      <c r="M870" s="17">
        <f t="shared" si="114"/>
        <v>0</v>
      </c>
      <c r="N870" s="33">
        <f t="shared" si="115"/>
        <v>0</v>
      </c>
      <c r="O870" s="17">
        <f t="shared" si="116"/>
        <v>0</v>
      </c>
      <c r="AE870" s="18"/>
      <c r="AG870"/>
    </row>
    <row r="871" spans="2:33" x14ac:dyDescent="0.2">
      <c r="B871" s="15"/>
      <c r="D871" s="60"/>
      <c r="E871" s="61"/>
      <c r="F871" s="60">
        <f t="shared" si="111"/>
        <v>0</v>
      </c>
      <c r="G871" s="62">
        <f t="shared" si="112"/>
        <v>0</v>
      </c>
      <c r="H871" s="62">
        <f t="shared" si="117"/>
        <v>0</v>
      </c>
      <c r="I871" s="62">
        <f>IF(AND(OR(AND(OR(B871="ICE",AND(B871="nzev",D871&gt;2035)),D871&gt;0),B871="ZEV",AND(B871="nzev",D871&lt;=2035)),E871&lt;&gt;BL),VLOOKUP(E871,Selection!$C$2:$D$11,2,FALSE),0)</f>
        <v>0</v>
      </c>
      <c r="K871" s="18">
        <f t="shared" si="113"/>
        <v>0</v>
      </c>
      <c r="L871" s="34">
        <f t="shared" si="118"/>
        <v>0</v>
      </c>
      <c r="M871" s="17">
        <f t="shared" si="114"/>
        <v>0</v>
      </c>
      <c r="N871" s="33">
        <f t="shared" si="115"/>
        <v>0</v>
      </c>
      <c r="O871" s="17">
        <f t="shared" si="116"/>
        <v>0</v>
      </c>
      <c r="AF871"/>
      <c r="AG871"/>
    </row>
    <row r="872" spans="2:33" x14ac:dyDescent="0.2">
      <c r="B872" s="15"/>
      <c r="D872" s="60"/>
      <c r="E872" s="61"/>
      <c r="F872" s="60">
        <f t="shared" si="111"/>
        <v>0</v>
      </c>
      <c r="G872" s="62">
        <f t="shared" si="112"/>
        <v>0</v>
      </c>
      <c r="H872" s="62">
        <f t="shared" si="117"/>
        <v>0</v>
      </c>
      <c r="I872" s="62">
        <f>IF(AND(OR(AND(OR(B872="ICE",AND(B872="nzev",D872&gt;2035)),D872&gt;0),B872="ZEV",AND(B872="nzev",D872&lt;=2035)),E872&lt;&gt;BL),VLOOKUP(E872,Selection!$C$2:$D$11,2,FALSE),0)</f>
        <v>0</v>
      </c>
      <c r="K872" s="18">
        <f t="shared" si="113"/>
        <v>0</v>
      </c>
      <c r="L872" s="34">
        <f t="shared" si="118"/>
        <v>0</v>
      </c>
      <c r="M872" s="17">
        <f t="shared" si="114"/>
        <v>0</v>
      </c>
      <c r="N872" s="33">
        <f t="shared" si="115"/>
        <v>0</v>
      </c>
      <c r="O872" s="17">
        <f t="shared" si="116"/>
        <v>0</v>
      </c>
      <c r="AE872" s="18"/>
      <c r="AG872"/>
    </row>
    <row r="873" spans="2:33" x14ac:dyDescent="0.2">
      <c r="B873" s="15"/>
      <c r="D873" s="60"/>
      <c r="E873" s="61"/>
      <c r="F873" s="60">
        <f t="shared" si="111"/>
        <v>0</v>
      </c>
      <c r="G873" s="62">
        <f t="shared" si="112"/>
        <v>0</v>
      </c>
      <c r="H873" s="62">
        <f t="shared" si="117"/>
        <v>0</v>
      </c>
      <c r="I873" s="62">
        <f>IF(AND(OR(AND(OR(B873="ICE",AND(B873="nzev",D873&gt;2035)),D873&gt;0),B873="ZEV",AND(B873="nzev",D873&lt;=2035)),E873&lt;&gt;BL),VLOOKUP(E873,Selection!$C$2:$D$11,2,FALSE),0)</f>
        <v>0</v>
      </c>
      <c r="K873" s="18">
        <f t="shared" si="113"/>
        <v>0</v>
      </c>
      <c r="L873" s="34">
        <f t="shared" si="118"/>
        <v>0</v>
      </c>
      <c r="M873" s="17">
        <f t="shared" si="114"/>
        <v>0</v>
      </c>
      <c r="N873" s="33">
        <f t="shared" si="115"/>
        <v>0</v>
      </c>
      <c r="O873" s="17">
        <f t="shared" si="116"/>
        <v>0</v>
      </c>
      <c r="AF873"/>
      <c r="AG873"/>
    </row>
    <row r="874" spans="2:33" x14ac:dyDescent="0.2">
      <c r="B874" s="15"/>
      <c r="D874" s="60"/>
      <c r="E874" s="61"/>
      <c r="F874" s="60">
        <f t="shared" si="111"/>
        <v>0</v>
      </c>
      <c r="G874" s="62">
        <f t="shared" si="112"/>
        <v>0</v>
      </c>
      <c r="H874" s="62">
        <f t="shared" si="117"/>
        <v>0</v>
      </c>
      <c r="I874" s="62">
        <f>IF(AND(OR(AND(OR(B874="ICE",AND(B874="nzev",D874&gt;2035)),D874&gt;0),B874="ZEV",AND(B874="nzev",D874&lt;=2035)),E874&lt;&gt;BL),VLOOKUP(E874,Selection!$C$2:$D$11,2,FALSE),0)</f>
        <v>0</v>
      </c>
      <c r="K874" s="18">
        <f t="shared" si="113"/>
        <v>0</v>
      </c>
      <c r="L874" s="34">
        <f t="shared" si="118"/>
        <v>0</v>
      </c>
      <c r="M874" s="17">
        <f t="shared" si="114"/>
        <v>0</v>
      </c>
      <c r="N874" s="33">
        <f t="shared" si="115"/>
        <v>0</v>
      </c>
      <c r="O874" s="17">
        <f t="shared" si="116"/>
        <v>0</v>
      </c>
      <c r="AE874" s="18"/>
      <c r="AG874"/>
    </row>
    <row r="875" spans="2:33" x14ac:dyDescent="0.2">
      <c r="B875" s="15"/>
      <c r="D875" s="60"/>
      <c r="E875" s="61"/>
      <c r="F875" s="60">
        <f t="shared" si="111"/>
        <v>0</v>
      </c>
      <c r="G875" s="62">
        <f t="shared" si="112"/>
        <v>0</v>
      </c>
      <c r="H875" s="62">
        <f t="shared" si="117"/>
        <v>0</v>
      </c>
      <c r="I875" s="62">
        <f>IF(AND(OR(AND(OR(B875="ICE",AND(B875="nzev",D875&gt;2035)),D875&gt;0),B875="ZEV",AND(B875="nzev",D875&lt;=2035)),E875&lt;&gt;BL),VLOOKUP(E875,Selection!$C$2:$D$11,2,FALSE),0)</f>
        <v>0</v>
      </c>
      <c r="K875" s="18">
        <f t="shared" si="113"/>
        <v>0</v>
      </c>
      <c r="L875" s="34">
        <f t="shared" si="118"/>
        <v>0</v>
      </c>
      <c r="M875" s="17">
        <f t="shared" si="114"/>
        <v>0</v>
      </c>
      <c r="N875" s="33">
        <f t="shared" si="115"/>
        <v>0</v>
      </c>
      <c r="O875" s="17">
        <f t="shared" si="116"/>
        <v>0</v>
      </c>
      <c r="AF875"/>
      <c r="AG875"/>
    </row>
    <row r="876" spans="2:33" x14ac:dyDescent="0.2">
      <c r="B876" s="15"/>
      <c r="D876" s="60"/>
      <c r="E876" s="61"/>
      <c r="F876" s="60">
        <f t="shared" si="111"/>
        <v>0</v>
      </c>
      <c r="G876" s="62">
        <f t="shared" si="112"/>
        <v>0</v>
      </c>
      <c r="H876" s="62">
        <f t="shared" si="117"/>
        <v>0</v>
      </c>
      <c r="I876" s="62">
        <f>IF(AND(OR(AND(OR(B876="ICE",AND(B876="nzev",D876&gt;2035)),D876&gt;0),B876="ZEV",AND(B876="nzev",D876&lt;=2035)),E876&lt;&gt;BL),VLOOKUP(E876,Selection!$C$2:$D$11,2,FALSE),0)</f>
        <v>0</v>
      </c>
      <c r="K876" s="18">
        <f t="shared" si="113"/>
        <v>0</v>
      </c>
      <c r="L876" s="34">
        <f t="shared" si="118"/>
        <v>0</v>
      </c>
      <c r="M876" s="17">
        <f t="shared" si="114"/>
        <v>0</v>
      </c>
      <c r="N876" s="33">
        <f t="shared" si="115"/>
        <v>0</v>
      </c>
      <c r="O876" s="17">
        <f t="shared" si="116"/>
        <v>0</v>
      </c>
      <c r="AE876" s="18"/>
      <c r="AG876"/>
    </row>
    <row r="877" spans="2:33" x14ac:dyDescent="0.2">
      <c r="B877" s="15"/>
      <c r="D877" s="60"/>
      <c r="E877" s="61"/>
      <c r="F877" s="60">
        <f t="shared" si="111"/>
        <v>0</v>
      </c>
      <c r="G877" s="62">
        <f t="shared" si="112"/>
        <v>0</v>
      </c>
      <c r="H877" s="62">
        <f t="shared" si="117"/>
        <v>0</v>
      </c>
      <c r="I877" s="62">
        <f>IF(AND(OR(AND(OR(B877="ICE",AND(B877="nzev",D877&gt;2035)),D877&gt;0),B877="ZEV",AND(B877="nzev",D877&lt;=2035)),E877&lt;&gt;BL),VLOOKUP(E877,Selection!$C$2:$D$11,2,FALSE),0)</f>
        <v>0</v>
      </c>
      <c r="K877" s="18">
        <f t="shared" si="113"/>
        <v>0</v>
      </c>
      <c r="L877" s="34">
        <f t="shared" si="118"/>
        <v>0</v>
      </c>
      <c r="M877" s="17">
        <f t="shared" si="114"/>
        <v>0</v>
      </c>
      <c r="N877" s="33">
        <f t="shared" si="115"/>
        <v>0</v>
      </c>
      <c r="O877" s="17">
        <f t="shared" si="116"/>
        <v>0</v>
      </c>
      <c r="AF877"/>
      <c r="AG877"/>
    </row>
    <row r="878" spans="2:33" x14ac:dyDescent="0.2">
      <c r="B878" s="15"/>
      <c r="D878" s="60"/>
      <c r="E878" s="61"/>
      <c r="F878" s="60">
        <f t="shared" si="111"/>
        <v>0</v>
      </c>
      <c r="G878" s="62">
        <f t="shared" si="112"/>
        <v>0</v>
      </c>
      <c r="H878" s="62">
        <f t="shared" si="117"/>
        <v>0</v>
      </c>
      <c r="I878" s="62">
        <f>IF(AND(OR(AND(OR(B878="ICE",AND(B878="nzev",D878&gt;2035)),D878&gt;0),B878="ZEV",AND(B878="nzev",D878&lt;=2035)),E878&lt;&gt;BL),VLOOKUP(E878,Selection!$C$2:$D$11,2,FALSE),0)</f>
        <v>0</v>
      </c>
      <c r="K878" s="18">
        <f t="shared" si="113"/>
        <v>0</v>
      </c>
      <c r="L878" s="34">
        <f t="shared" si="118"/>
        <v>0</v>
      </c>
      <c r="M878" s="17">
        <f t="shared" si="114"/>
        <v>0</v>
      </c>
      <c r="N878" s="33">
        <f t="shared" si="115"/>
        <v>0</v>
      </c>
      <c r="O878" s="17">
        <f t="shared" si="116"/>
        <v>0</v>
      </c>
      <c r="AF878"/>
      <c r="AG878"/>
    </row>
    <row r="879" spans="2:33" x14ac:dyDescent="0.2">
      <c r="B879" s="15"/>
      <c r="D879" s="60"/>
      <c r="E879" s="61"/>
      <c r="F879" s="60">
        <f t="shared" si="111"/>
        <v>0</v>
      </c>
      <c r="G879" s="62">
        <f t="shared" si="112"/>
        <v>0</v>
      </c>
      <c r="H879" s="62">
        <f t="shared" si="117"/>
        <v>0</v>
      </c>
      <c r="I879" s="62">
        <f>IF(AND(OR(AND(OR(B879="ICE",AND(B879="nzev",D879&gt;2035)),D879&gt;0),B879="ZEV",AND(B879="nzev",D879&lt;=2035)),E879&lt;&gt;BL),VLOOKUP(E879,Selection!$C$2:$D$11,2,FALSE),0)</f>
        <v>0</v>
      </c>
      <c r="K879" s="18">
        <f t="shared" si="113"/>
        <v>0</v>
      </c>
      <c r="L879" s="34">
        <f t="shared" si="118"/>
        <v>0</v>
      </c>
      <c r="M879" s="17">
        <f t="shared" si="114"/>
        <v>0</v>
      </c>
      <c r="N879" s="33">
        <f t="shared" si="115"/>
        <v>0</v>
      </c>
      <c r="O879" s="17">
        <f t="shared" si="116"/>
        <v>0</v>
      </c>
      <c r="AE879" s="18"/>
      <c r="AG879"/>
    </row>
    <row r="880" spans="2:33" x14ac:dyDescent="0.2">
      <c r="B880" s="15"/>
      <c r="D880" s="60"/>
      <c r="E880" s="61"/>
      <c r="F880" s="60">
        <f t="shared" si="111"/>
        <v>0</v>
      </c>
      <c r="G880" s="62">
        <f t="shared" si="112"/>
        <v>0</v>
      </c>
      <c r="H880" s="62">
        <f t="shared" si="117"/>
        <v>0</v>
      </c>
      <c r="I880" s="62">
        <f>IF(AND(OR(AND(OR(B880="ICE",AND(B880="nzev",D880&gt;2035)),D880&gt;0),B880="ZEV",AND(B880="nzev",D880&lt;=2035)),E880&lt;&gt;BL),VLOOKUP(E880,Selection!$C$2:$D$11,2,FALSE),0)</f>
        <v>0</v>
      </c>
      <c r="K880" s="18">
        <f t="shared" si="113"/>
        <v>0</v>
      </c>
      <c r="L880" s="34">
        <f t="shared" si="118"/>
        <v>0</v>
      </c>
      <c r="M880" s="17">
        <f t="shared" si="114"/>
        <v>0</v>
      </c>
      <c r="N880" s="33">
        <f t="shared" si="115"/>
        <v>0</v>
      </c>
      <c r="O880" s="17">
        <f t="shared" si="116"/>
        <v>0</v>
      </c>
      <c r="AF880"/>
      <c r="AG880"/>
    </row>
    <row r="881" spans="2:33" x14ac:dyDescent="0.2">
      <c r="B881" s="15"/>
      <c r="D881" s="60"/>
      <c r="E881" s="61"/>
      <c r="F881" s="60">
        <f t="shared" si="111"/>
        <v>0</v>
      </c>
      <c r="G881" s="62">
        <f t="shared" si="112"/>
        <v>0</v>
      </c>
      <c r="H881" s="62">
        <f t="shared" si="117"/>
        <v>0</v>
      </c>
      <c r="I881" s="62">
        <f>IF(AND(OR(AND(OR(B881="ICE",AND(B881="nzev",D881&gt;2035)),D881&gt;0),B881="ZEV",AND(B881="nzev",D881&lt;=2035)),E881&lt;&gt;BL),VLOOKUP(E881,Selection!$C$2:$D$11,2,FALSE),0)</f>
        <v>0</v>
      </c>
      <c r="K881" s="18">
        <f t="shared" si="113"/>
        <v>0</v>
      </c>
      <c r="L881" s="34">
        <f t="shared" si="118"/>
        <v>0</v>
      </c>
      <c r="M881" s="17">
        <f t="shared" si="114"/>
        <v>0</v>
      </c>
      <c r="N881" s="33">
        <f t="shared" si="115"/>
        <v>0</v>
      </c>
      <c r="O881" s="17">
        <f t="shared" si="116"/>
        <v>0</v>
      </c>
      <c r="AE881" s="18"/>
      <c r="AG881"/>
    </row>
    <row r="882" spans="2:33" x14ac:dyDescent="0.2">
      <c r="B882" s="15"/>
      <c r="D882" s="60"/>
      <c r="E882" s="61"/>
      <c r="F882" s="60">
        <f t="shared" si="111"/>
        <v>0</v>
      </c>
      <c r="G882" s="62">
        <f t="shared" si="112"/>
        <v>0</v>
      </c>
      <c r="H882" s="62">
        <f t="shared" si="117"/>
        <v>0</v>
      </c>
      <c r="I882" s="62">
        <f>IF(AND(OR(AND(OR(B882="ICE",AND(B882="nzev",D882&gt;2035)),D882&gt;0),B882="ZEV",AND(B882="nzev",D882&lt;=2035)),E882&lt;&gt;BL),VLOOKUP(E882,Selection!$C$2:$D$11,2,FALSE),0)</f>
        <v>0</v>
      </c>
      <c r="K882" s="18">
        <f t="shared" si="113"/>
        <v>0</v>
      </c>
      <c r="L882" s="34">
        <f t="shared" si="118"/>
        <v>0</v>
      </c>
      <c r="M882" s="17">
        <f t="shared" si="114"/>
        <v>0</v>
      </c>
      <c r="N882" s="33">
        <f t="shared" si="115"/>
        <v>0</v>
      </c>
      <c r="O882" s="17">
        <f t="shared" si="116"/>
        <v>0</v>
      </c>
      <c r="AF882"/>
      <c r="AG882"/>
    </row>
    <row r="883" spans="2:33" x14ac:dyDescent="0.2">
      <c r="B883" s="15"/>
      <c r="D883" s="60"/>
      <c r="E883" s="61"/>
      <c r="F883" s="60">
        <f t="shared" si="111"/>
        <v>0</v>
      </c>
      <c r="G883" s="62">
        <f t="shared" si="112"/>
        <v>0</v>
      </c>
      <c r="H883" s="62">
        <f t="shared" si="117"/>
        <v>0</v>
      </c>
      <c r="I883" s="62">
        <f>IF(AND(OR(AND(OR(B883="ICE",AND(B883="nzev",D883&gt;2035)),D883&gt;0),B883="ZEV",AND(B883="nzev",D883&lt;=2035)),E883&lt;&gt;BL),VLOOKUP(E883,Selection!$C$2:$D$11,2,FALSE),0)</f>
        <v>0</v>
      </c>
      <c r="K883" s="18">
        <f t="shared" si="113"/>
        <v>0</v>
      </c>
      <c r="L883" s="34">
        <f t="shared" si="118"/>
        <v>0</v>
      </c>
      <c r="M883" s="17">
        <f t="shared" si="114"/>
        <v>0</v>
      </c>
      <c r="N883" s="33">
        <f t="shared" si="115"/>
        <v>0</v>
      </c>
      <c r="O883" s="17">
        <f t="shared" si="116"/>
        <v>0</v>
      </c>
      <c r="AE883" s="18"/>
      <c r="AG883"/>
    </row>
    <row r="884" spans="2:33" x14ac:dyDescent="0.2">
      <c r="B884" s="15"/>
      <c r="D884" s="60"/>
      <c r="E884" s="61"/>
      <c r="F884" s="60">
        <f t="shared" si="111"/>
        <v>0</v>
      </c>
      <c r="G884" s="62">
        <f t="shared" si="112"/>
        <v>0</v>
      </c>
      <c r="H884" s="62">
        <f t="shared" si="117"/>
        <v>0</v>
      </c>
      <c r="I884" s="62">
        <f>IF(AND(OR(AND(OR(B884="ICE",AND(B884="nzev",D884&gt;2035)),D884&gt;0),B884="ZEV",AND(B884="nzev",D884&lt;=2035)),E884&lt;&gt;BL),VLOOKUP(E884,Selection!$C$2:$D$11,2,FALSE),0)</f>
        <v>0</v>
      </c>
      <c r="K884" s="18">
        <f t="shared" si="113"/>
        <v>0</v>
      </c>
      <c r="L884" s="34">
        <f t="shared" si="118"/>
        <v>0</v>
      </c>
      <c r="M884" s="17">
        <f t="shared" si="114"/>
        <v>0</v>
      </c>
      <c r="N884" s="33">
        <f t="shared" si="115"/>
        <v>0</v>
      </c>
      <c r="O884" s="17">
        <f t="shared" si="116"/>
        <v>0</v>
      </c>
      <c r="AF884"/>
      <c r="AG884"/>
    </row>
    <row r="885" spans="2:33" x14ac:dyDescent="0.2">
      <c r="B885" s="15"/>
      <c r="D885" s="60"/>
      <c r="E885" s="61"/>
      <c r="F885" s="60">
        <f t="shared" si="111"/>
        <v>0</v>
      </c>
      <c r="G885" s="62">
        <f t="shared" si="112"/>
        <v>0</v>
      </c>
      <c r="H885" s="62">
        <f t="shared" si="117"/>
        <v>0</v>
      </c>
      <c r="I885" s="62">
        <f>IF(AND(OR(AND(OR(B885="ICE",AND(B885="nzev",D885&gt;2035)),D885&gt;0),B885="ZEV",AND(B885="nzev",D885&lt;=2035)),E885&lt;&gt;BL),VLOOKUP(E885,Selection!$C$2:$D$11,2,FALSE),0)</f>
        <v>0</v>
      </c>
      <c r="K885" s="18">
        <f t="shared" si="113"/>
        <v>0</v>
      </c>
      <c r="L885" s="34">
        <f t="shared" si="118"/>
        <v>0</v>
      </c>
      <c r="M885" s="17">
        <f t="shared" si="114"/>
        <v>0</v>
      </c>
      <c r="N885" s="33">
        <f t="shared" si="115"/>
        <v>0</v>
      </c>
      <c r="O885" s="17">
        <f t="shared" si="116"/>
        <v>0</v>
      </c>
      <c r="AF885"/>
      <c r="AG885"/>
    </row>
    <row r="886" spans="2:33" x14ac:dyDescent="0.2">
      <c r="B886" s="15"/>
      <c r="D886" s="60"/>
      <c r="E886" s="61"/>
      <c r="F886" s="60">
        <f t="shared" si="111"/>
        <v>0</v>
      </c>
      <c r="G886" s="62">
        <f t="shared" si="112"/>
        <v>0</v>
      </c>
      <c r="H886" s="62">
        <f t="shared" si="117"/>
        <v>0</v>
      </c>
      <c r="I886" s="62">
        <f>IF(AND(OR(AND(OR(B886="ICE",AND(B886="nzev",D886&gt;2035)),D886&gt;0),B886="ZEV",AND(B886="nzev",D886&lt;=2035)),E886&lt;&gt;BL),VLOOKUP(E886,Selection!$C$2:$D$11,2,FALSE),0)</f>
        <v>0</v>
      </c>
      <c r="K886" s="18">
        <f t="shared" si="113"/>
        <v>0</v>
      </c>
      <c r="L886" s="34">
        <f t="shared" si="118"/>
        <v>0</v>
      </c>
      <c r="M886" s="17">
        <f t="shared" si="114"/>
        <v>0</v>
      </c>
      <c r="N886" s="33">
        <f t="shared" si="115"/>
        <v>0</v>
      </c>
      <c r="O886" s="17">
        <f t="shared" si="116"/>
        <v>0</v>
      </c>
      <c r="AF886"/>
      <c r="AG886"/>
    </row>
    <row r="887" spans="2:33" x14ac:dyDescent="0.2">
      <c r="B887" s="15"/>
      <c r="D887" s="60"/>
      <c r="E887" s="61"/>
      <c r="F887" s="60">
        <f t="shared" si="111"/>
        <v>0</v>
      </c>
      <c r="G887" s="62">
        <f t="shared" si="112"/>
        <v>0</v>
      </c>
      <c r="H887" s="62">
        <f t="shared" si="117"/>
        <v>0</v>
      </c>
      <c r="I887" s="62">
        <f>IF(AND(OR(AND(OR(B887="ICE",AND(B887="nzev",D887&gt;2035)),D887&gt;0),B887="ZEV",AND(B887="nzev",D887&lt;=2035)),E887&lt;&gt;BL),VLOOKUP(E887,Selection!$C$2:$D$11,2,FALSE),0)</f>
        <v>0</v>
      </c>
      <c r="K887" s="18">
        <f t="shared" si="113"/>
        <v>0</v>
      </c>
      <c r="L887" s="34">
        <f t="shared" si="118"/>
        <v>0</v>
      </c>
      <c r="M887" s="17">
        <f t="shared" si="114"/>
        <v>0</v>
      </c>
      <c r="N887" s="33">
        <f t="shared" si="115"/>
        <v>0</v>
      </c>
      <c r="O887" s="17">
        <f t="shared" si="116"/>
        <v>0</v>
      </c>
      <c r="AF887"/>
      <c r="AG887"/>
    </row>
    <row r="888" spans="2:33" x14ac:dyDescent="0.2">
      <c r="B888" s="15"/>
      <c r="D888" s="60"/>
      <c r="E888" s="61"/>
      <c r="F888" s="60">
        <f t="shared" si="111"/>
        <v>0</v>
      </c>
      <c r="G888" s="62">
        <f t="shared" si="112"/>
        <v>0</v>
      </c>
      <c r="H888" s="62">
        <f t="shared" si="117"/>
        <v>0</v>
      </c>
      <c r="I888" s="62">
        <f>IF(AND(OR(AND(OR(B888="ICE",AND(B888="nzev",D888&gt;2035)),D888&gt;0),B888="ZEV",AND(B888="nzev",D888&lt;=2035)),E888&lt;&gt;BL),VLOOKUP(E888,Selection!$C$2:$D$11,2,FALSE),0)</f>
        <v>0</v>
      </c>
      <c r="K888" s="18">
        <f t="shared" si="113"/>
        <v>0</v>
      </c>
      <c r="L888" s="34">
        <f t="shared" si="118"/>
        <v>0</v>
      </c>
      <c r="M888" s="17">
        <f t="shared" si="114"/>
        <v>0</v>
      </c>
      <c r="N888" s="33">
        <f t="shared" si="115"/>
        <v>0</v>
      </c>
      <c r="O888" s="17">
        <f t="shared" si="116"/>
        <v>0</v>
      </c>
      <c r="AF888"/>
      <c r="AG888"/>
    </row>
    <row r="889" spans="2:33" x14ac:dyDescent="0.2">
      <c r="B889" s="15"/>
      <c r="D889" s="60"/>
      <c r="E889" s="61"/>
      <c r="F889" s="60">
        <f t="shared" si="111"/>
        <v>0</v>
      </c>
      <c r="G889" s="62">
        <f t="shared" si="112"/>
        <v>0</v>
      </c>
      <c r="H889" s="62">
        <f t="shared" si="117"/>
        <v>0</v>
      </c>
      <c r="I889" s="62">
        <f>IF(AND(OR(AND(OR(B889="ICE",AND(B889="nzev",D889&gt;2035)),D889&gt;0),B889="ZEV",AND(B889="nzev",D889&lt;=2035)),E889&lt;&gt;BL),VLOOKUP(E889,Selection!$C$2:$D$11,2,FALSE),0)</f>
        <v>0</v>
      </c>
      <c r="K889" s="18">
        <f t="shared" si="113"/>
        <v>0</v>
      </c>
      <c r="L889" s="34">
        <f t="shared" si="118"/>
        <v>0</v>
      </c>
      <c r="M889" s="17">
        <f t="shared" si="114"/>
        <v>0</v>
      </c>
      <c r="N889" s="33">
        <f t="shared" si="115"/>
        <v>0</v>
      </c>
      <c r="O889" s="17">
        <f t="shared" si="116"/>
        <v>0</v>
      </c>
      <c r="AF889"/>
      <c r="AG889"/>
    </row>
    <row r="890" spans="2:33" x14ac:dyDescent="0.2">
      <c r="B890" s="15"/>
      <c r="D890" s="60"/>
      <c r="E890" s="61"/>
      <c r="F890" s="60">
        <f t="shared" si="111"/>
        <v>0</v>
      </c>
      <c r="G890" s="62">
        <f t="shared" si="112"/>
        <v>0</v>
      </c>
      <c r="H890" s="62">
        <f t="shared" si="117"/>
        <v>0</v>
      </c>
      <c r="I890" s="62">
        <f>IF(AND(OR(AND(OR(B890="ICE",AND(B890="nzev",D890&gt;2035)),D890&gt;0),B890="ZEV",AND(B890="nzev",D890&lt;=2035)),E890&lt;&gt;BL),VLOOKUP(E890,Selection!$C$2:$D$11,2,FALSE),0)</f>
        <v>0</v>
      </c>
      <c r="K890" s="18">
        <f t="shared" si="113"/>
        <v>0</v>
      </c>
      <c r="L890" s="34">
        <f t="shared" si="118"/>
        <v>0</v>
      </c>
      <c r="M890" s="17">
        <f t="shared" si="114"/>
        <v>0</v>
      </c>
      <c r="N890" s="33">
        <f t="shared" si="115"/>
        <v>0</v>
      </c>
      <c r="O890" s="17">
        <f t="shared" si="116"/>
        <v>0</v>
      </c>
      <c r="AF890"/>
      <c r="AG890"/>
    </row>
    <row r="891" spans="2:33" x14ac:dyDescent="0.2">
      <c r="B891" s="15"/>
      <c r="D891" s="60"/>
      <c r="E891" s="61"/>
      <c r="F891" s="60">
        <f t="shared" si="111"/>
        <v>0</v>
      </c>
      <c r="G891" s="62">
        <f t="shared" si="112"/>
        <v>0</v>
      </c>
      <c r="H891" s="62">
        <f t="shared" si="117"/>
        <v>0</v>
      </c>
      <c r="I891" s="62">
        <f>IF(AND(OR(AND(OR(B891="ICE",AND(B891="nzev",D891&gt;2035)),D891&gt;0),B891="ZEV",AND(B891="nzev",D891&lt;=2035)),E891&lt;&gt;BL),VLOOKUP(E891,Selection!$C$2:$D$11,2,FALSE),0)</f>
        <v>0</v>
      </c>
      <c r="K891" s="18">
        <f t="shared" si="113"/>
        <v>0</v>
      </c>
      <c r="L891" s="34">
        <f t="shared" si="118"/>
        <v>0</v>
      </c>
      <c r="M891" s="17">
        <f t="shared" si="114"/>
        <v>0</v>
      </c>
      <c r="N891" s="33">
        <f t="shared" si="115"/>
        <v>0</v>
      </c>
      <c r="O891" s="17">
        <f t="shared" si="116"/>
        <v>0</v>
      </c>
      <c r="AF891"/>
      <c r="AG891"/>
    </row>
    <row r="892" spans="2:33" x14ac:dyDescent="0.2">
      <c r="B892" s="15"/>
      <c r="D892" s="60"/>
      <c r="E892" s="61"/>
      <c r="F892" s="60">
        <f t="shared" si="111"/>
        <v>0</v>
      </c>
      <c r="G892" s="62">
        <f t="shared" si="112"/>
        <v>0</v>
      </c>
      <c r="H892" s="62">
        <f t="shared" si="117"/>
        <v>0</v>
      </c>
      <c r="I892" s="62">
        <f>IF(AND(OR(AND(OR(B892="ICE",AND(B892="nzev",D892&gt;2035)),D892&gt;0),B892="ZEV",AND(B892="nzev",D892&lt;=2035)),E892&lt;&gt;BL),VLOOKUP(E892,Selection!$C$2:$D$11,2,FALSE),0)</f>
        <v>0</v>
      </c>
      <c r="K892" s="18">
        <f t="shared" si="113"/>
        <v>0</v>
      </c>
      <c r="L892" s="34">
        <f t="shared" si="118"/>
        <v>0</v>
      </c>
      <c r="M892" s="17">
        <f t="shared" si="114"/>
        <v>0</v>
      </c>
      <c r="N892" s="33">
        <f t="shared" si="115"/>
        <v>0</v>
      </c>
      <c r="O892" s="17">
        <f t="shared" si="116"/>
        <v>0</v>
      </c>
      <c r="AF892"/>
      <c r="AG892"/>
    </row>
    <row r="893" spans="2:33" x14ac:dyDescent="0.2">
      <c r="B893" s="15"/>
      <c r="D893" s="60"/>
      <c r="E893" s="61"/>
      <c r="F893" s="60">
        <f t="shared" si="111"/>
        <v>0</v>
      </c>
      <c r="G893" s="62">
        <f t="shared" si="112"/>
        <v>0</v>
      </c>
      <c r="H893" s="62">
        <f t="shared" si="117"/>
        <v>0</v>
      </c>
      <c r="I893" s="62">
        <f>IF(AND(OR(AND(OR(B893="ICE",AND(B893="nzev",D893&gt;2035)),D893&gt;0),B893="ZEV",AND(B893="nzev",D893&lt;=2035)),E893&lt;&gt;BL),VLOOKUP(E893,Selection!$C$2:$D$11,2,FALSE),0)</f>
        <v>0</v>
      </c>
      <c r="K893" s="18">
        <f t="shared" si="113"/>
        <v>0</v>
      </c>
      <c r="L893" s="34">
        <f t="shared" si="118"/>
        <v>0</v>
      </c>
      <c r="M893" s="17">
        <f t="shared" si="114"/>
        <v>0</v>
      </c>
      <c r="N893" s="33">
        <f t="shared" si="115"/>
        <v>0</v>
      </c>
      <c r="O893" s="17">
        <f t="shared" si="116"/>
        <v>0</v>
      </c>
      <c r="AF893"/>
      <c r="AG893"/>
    </row>
    <row r="894" spans="2:33" x14ac:dyDescent="0.2">
      <c r="B894" s="15"/>
      <c r="D894" s="60"/>
      <c r="E894" s="61"/>
      <c r="F894" s="60">
        <f t="shared" si="111"/>
        <v>0</v>
      </c>
      <c r="G894" s="62">
        <f t="shared" si="112"/>
        <v>0</v>
      </c>
      <c r="H894" s="62">
        <f t="shared" si="117"/>
        <v>0</v>
      </c>
      <c r="I894" s="62">
        <f>IF(AND(OR(AND(OR(B894="ICE",AND(B894="nzev",D894&gt;2035)),D894&gt;0),B894="ZEV",AND(B894="nzev",D894&lt;=2035)),E894&lt;&gt;BL),VLOOKUP(E894,Selection!$C$2:$D$11,2,FALSE),0)</f>
        <v>0</v>
      </c>
      <c r="K894" s="18">
        <f t="shared" si="113"/>
        <v>0</v>
      </c>
      <c r="L894" s="34">
        <f t="shared" si="118"/>
        <v>0</v>
      </c>
      <c r="M894" s="17">
        <f t="shared" si="114"/>
        <v>0</v>
      </c>
      <c r="N894" s="33">
        <f t="shared" si="115"/>
        <v>0</v>
      </c>
      <c r="O894" s="17">
        <f t="shared" si="116"/>
        <v>0</v>
      </c>
      <c r="AF894"/>
      <c r="AG894"/>
    </row>
    <row r="895" spans="2:33" x14ac:dyDescent="0.2">
      <c r="B895" s="15"/>
      <c r="D895" s="60"/>
      <c r="E895" s="61"/>
      <c r="F895" s="60">
        <f t="shared" si="111"/>
        <v>0</v>
      </c>
      <c r="G895" s="62">
        <f t="shared" si="112"/>
        <v>0</v>
      </c>
      <c r="H895" s="62">
        <f t="shared" si="117"/>
        <v>0</v>
      </c>
      <c r="I895" s="62">
        <f>IF(AND(OR(AND(OR(B895="ICE",AND(B895="nzev",D895&gt;2035)),D895&gt;0),B895="ZEV",AND(B895="nzev",D895&lt;=2035)),E895&lt;&gt;BL),VLOOKUP(E895,Selection!$C$2:$D$11,2,FALSE),0)</f>
        <v>0</v>
      </c>
      <c r="K895" s="18">
        <f t="shared" si="113"/>
        <v>0</v>
      </c>
      <c r="L895" s="34">
        <f t="shared" si="118"/>
        <v>0</v>
      </c>
      <c r="M895" s="17">
        <f t="shared" si="114"/>
        <v>0</v>
      </c>
      <c r="N895" s="33">
        <f t="shared" si="115"/>
        <v>0</v>
      </c>
      <c r="O895" s="17">
        <f t="shared" si="116"/>
        <v>0</v>
      </c>
      <c r="AF895"/>
      <c r="AG895"/>
    </row>
    <row r="896" spans="2:33" x14ac:dyDescent="0.2">
      <c r="B896" s="15"/>
      <c r="D896" s="60"/>
      <c r="E896" s="61"/>
      <c r="F896" s="60">
        <f t="shared" si="111"/>
        <v>0</v>
      </c>
      <c r="G896" s="62">
        <f t="shared" si="112"/>
        <v>0</v>
      </c>
      <c r="H896" s="62">
        <f t="shared" si="117"/>
        <v>0</v>
      </c>
      <c r="I896" s="62">
        <f>IF(AND(OR(AND(OR(B896="ICE",AND(B896="nzev",D896&gt;2035)),D896&gt;0),B896="ZEV",AND(B896="nzev",D896&lt;=2035)),E896&lt;&gt;BL),VLOOKUP(E896,Selection!$C$2:$D$11,2,FALSE),0)</f>
        <v>0</v>
      </c>
      <c r="K896" s="18">
        <f t="shared" si="113"/>
        <v>0</v>
      </c>
      <c r="L896" s="34">
        <f t="shared" si="118"/>
        <v>0</v>
      </c>
      <c r="M896" s="17">
        <f t="shared" si="114"/>
        <v>0</v>
      </c>
      <c r="N896" s="33">
        <f t="shared" si="115"/>
        <v>0</v>
      </c>
      <c r="O896" s="17">
        <f t="shared" si="116"/>
        <v>0</v>
      </c>
      <c r="AF896"/>
      <c r="AG896"/>
    </row>
    <row r="897" spans="2:33" x14ac:dyDescent="0.2">
      <c r="B897" s="15"/>
      <c r="D897" s="60"/>
      <c r="E897" s="61"/>
      <c r="F897" s="60">
        <f t="shared" si="111"/>
        <v>0</v>
      </c>
      <c r="G897" s="62">
        <f t="shared" si="112"/>
        <v>0</v>
      </c>
      <c r="H897" s="62">
        <f t="shared" si="117"/>
        <v>0</v>
      </c>
      <c r="I897" s="62">
        <f>IF(AND(OR(AND(OR(B897="ICE",AND(B897="nzev",D897&gt;2035)),D897&gt;0),B897="ZEV",AND(B897="nzev",D897&lt;=2035)),E897&lt;&gt;BL),VLOOKUP(E897,Selection!$C$2:$D$11,2,FALSE),0)</f>
        <v>0</v>
      </c>
      <c r="K897" s="18">
        <f t="shared" si="113"/>
        <v>0</v>
      </c>
      <c r="L897" s="34">
        <f t="shared" si="118"/>
        <v>0</v>
      </c>
      <c r="M897" s="17">
        <f t="shared" si="114"/>
        <v>0</v>
      </c>
      <c r="N897" s="33">
        <f t="shared" si="115"/>
        <v>0</v>
      </c>
      <c r="O897" s="17">
        <f t="shared" si="116"/>
        <v>0</v>
      </c>
      <c r="AF897"/>
      <c r="AG897"/>
    </row>
    <row r="898" spans="2:33" x14ac:dyDescent="0.2">
      <c r="B898" s="15"/>
      <c r="D898" s="60"/>
      <c r="E898" s="61"/>
      <c r="F898" s="60">
        <f t="shared" si="111"/>
        <v>0</v>
      </c>
      <c r="G898" s="62">
        <f t="shared" si="112"/>
        <v>0</v>
      </c>
      <c r="H898" s="62">
        <f t="shared" si="117"/>
        <v>0</v>
      </c>
      <c r="I898" s="62">
        <f>IF(AND(OR(AND(OR(B898="ICE",AND(B898="nzev",D898&gt;2035)),D898&gt;0),B898="ZEV",AND(B898="nzev",D898&lt;=2035)),E898&lt;&gt;BL),VLOOKUP(E898,Selection!$C$2:$D$11,2,FALSE),0)</f>
        <v>0</v>
      </c>
      <c r="K898" s="18">
        <f t="shared" si="113"/>
        <v>0</v>
      </c>
      <c r="L898" s="34">
        <f t="shared" si="118"/>
        <v>0</v>
      </c>
      <c r="M898" s="17">
        <f t="shared" si="114"/>
        <v>0</v>
      </c>
      <c r="N898" s="33">
        <f t="shared" si="115"/>
        <v>0</v>
      </c>
      <c r="O898" s="17">
        <f t="shared" si="116"/>
        <v>0</v>
      </c>
      <c r="AF898"/>
      <c r="AG898"/>
    </row>
    <row r="899" spans="2:33" x14ac:dyDescent="0.2">
      <c r="B899" s="15"/>
      <c r="D899" s="60"/>
      <c r="E899" s="61"/>
      <c r="F899" s="60">
        <f t="shared" si="111"/>
        <v>0</v>
      </c>
      <c r="G899" s="62">
        <f t="shared" si="112"/>
        <v>0</v>
      </c>
      <c r="H899" s="62">
        <f t="shared" si="117"/>
        <v>0</v>
      </c>
      <c r="I899" s="62">
        <f>IF(AND(OR(AND(OR(B899="ICE",AND(B899="nzev",D899&gt;2035)),D899&gt;0),B899="ZEV",AND(B899="nzev",D899&lt;=2035)),E899&lt;&gt;BL),VLOOKUP(E899,Selection!$C$2:$D$11,2,FALSE),0)</f>
        <v>0</v>
      </c>
      <c r="K899" s="18">
        <f t="shared" si="113"/>
        <v>0</v>
      </c>
      <c r="L899" s="34">
        <f t="shared" si="118"/>
        <v>0</v>
      </c>
      <c r="M899" s="17">
        <f t="shared" si="114"/>
        <v>0</v>
      </c>
      <c r="N899" s="33">
        <f t="shared" si="115"/>
        <v>0</v>
      </c>
      <c r="O899" s="17">
        <f t="shared" si="116"/>
        <v>0</v>
      </c>
      <c r="AF899"/>
      <c r="AG899"/>
    </row>
    <row r="900" spans="2:33" x14ac:dyDescent="0.2">
      <c r="B900" s="15"/>
      <c r="D900" s="60"/>
      <c r="E900" s="61"/>
      <c r="F900" s="60">
        <f t="shared" si="111"/>
        <v>0</v>
      </c>
      <c r="G900" s="62">
        <f t="shared" si="112"/>
        <v>0</v>
      </c>
      <c r="H900" s="62">
        <f t="shared" si="117"/>
        <v>0</v>
      </c>
      <c r="I900" s="62">
        <f>IF(AND(OR(AND(OR(B900="ICE",AND(B900="nzev",D900&gt;2035)),D900&gt;0),B900="ZEV",AND(B900="nzev",D900&lt;=2035)),E900&lt;&gt;BL),VLOOKUP(E900,Selection!$C$2:$D$11,2,FALSE),0)</f>
        <v>0</v>
      </c>
      <c r="K900" s="18">
        <f t="shared" si="113"/>
        <v>0</v>
      </c>
      <c r="L900" s="34">
        <f t="shared" si="118"/>
        <v>0</v>
      </c>
      <c r="M900" s="17">
        <f t="shared" si="114"/>
        <v>0</v>
      </c>
      <c r="N900" s="33">
        <f t="shared" si="115"/>
        <v>0</v>
      </c>
      <c r="O900" s="17">
        <f t="shared" si="116"/>
        <v>0</v>
      </c>
      <c r="AF900"/>
      <c r="AG900"/>
    </row>
    <row r="901" spans="2:33" x14ac:dyDescent="0.2">
      <c r="B901" s="15"/>
      <c r="D901" s="60"/>
      <c r="E901" s="61"/>
      <c r="F901" s="60">
        <f t="shared" si="111"/>
        <v>0</v>
      </c>
      <c r="G901" s="62">
        <f t="shared" si="112"/>
        <v>0</v>
      </c>
      <c r="H901" s="62">
        <f t="shared" si="117"/>
        <v>0</v>
      </c>
      <c r="I901" s="62">
        <f>IF(AND(OR(AND(OR(B901="ICE",AND(B901="nzev",D901&gt;2035)),D901&gt;0),B901="ZEV",AND(B901="nzev",D901&lt;=2035)),E901&lt;&gt;BL),VLOOKUP(E901,Selection!$C$2:$D$11,2,FALSE),0)</f>
        <v>0</v>
      </c>
      <c r="K901" s="18">
        <f t="shared" si="113"/>
        <v>0</v>
      </c>
      <c r="L901" s="34">
        <f t="shared" si="118"/>
        <v>0</v>
      </c>
      <c r="M901" s="17">
        <f t="shared" si="114"/>
        <v>0</v>
      </c>
      <c r="N901" s="33">
        <f t="shared" si="115"/>
        <v>0</v>
      </c>
      <c r="O901" s="17">
        <f t="shared" si="116"/>
        <v>0</v>
      </c>
      <c r="AF901"/>
      <c r="AG901"/>
    </row>
    <row r="902" spans="2:33" x14ac:dyDescent="0.2">
      <c r="B902" s="15"/>
      <c r="D902" s="60"/>
      <c r="E902" s="61"/>
      <c r="F902" s="60">
        <f t="shared" ref="F902:F965" si="119">IF(AND(OR(B902="ICE",AND(B902="nzev",D902&gt;2035)),E902&lt;&gt;BL),IF(IFERROR(SEARCH("cab tractor",E902),FALSE),"Please Enter",BL),BL)</f>
        <v>0</v>
      </c>
      <c r="G902" s="62">
        <f t="shared" ref="G902:G965" si="120">IF(AND(OR(B902="ICE",AND(B902="nzev",D902&gt;2035)),E902&lt;&gt;BL),IF(IFERROR(SEARCH("cab tractor",E902),FALSE),IF(AND(F902&gt;12,F902&lt;19),F902,18),18),IF(D902&gt;1900,18,BL))</f>
        <v>0</v>
      </c>
      <c r="H902" s="62">
        <f t="shared" si="117"/>
        <v>0</v>
      </c>
      <c r="I902" s="62">
        <f>IF(AND(OR(AND(OR(B902="ICE",AND(B902="nzev",D902&gt;2035)),D902&gt;0),B902="ZEV",AND(B902="nzev",D902&lt;=2035)),E902&lt;&gt;BL),VLOOKUP(E902,Selection!$C$2:$D$11,2,FALSE),0)</f>
        <v>0</v>
      </c>
      <c r="K902" s="18">
        <f t="shared" ref="K902:K965" si="121">IF(B902="ICE",IF(D902&gt;0,D902+18,0),IF(OR(AND(B902="nzev",D902&lt;=2035),B902="zev"),0,IF(D902&gt;0,D902+18,0)))</f>
        <v>0</v>
      </c>
      <c r="L902" s="34">
        <f t="shared" si="118"/>
        <v>0</v>
      </c>
      <c r="M902" s="17">
        <f t="shared" ref="M902:M965" si="122">IF(B902="ICE",IF(ISNUMBER(L902),D902+L902,D902+18),IF(AND(B902="nzev",D902&gt;2035),IF(ISNUMBER(L902),D902+L902,D902+18),0))</f>
        <v>0</v>
      </c>
      <c r="N902" s="33">
        <f t="shared" ref="N902:N965" si="123">IF(AND(OR(B902="ICE",AND(B902="nzev",D902&gt;2035)),D902&gt;0),I902,IF(OR(B902="ZEV",AND(B902="nzev",D902&lt;=2035)),-1*I902,0))</f>
        <v>0</v>
      </c>
      <c r="O902" s="17">
        <f t="shared" ref="O902:O965" si="124">IF(OR(B902="ICE",AND(B902="nzev",D902&gt;2035)),1,IF(OR(B902="ZEV",AND(B902="nzev",D902&lt;=2035)),-1,0))</f>
        <v>0</v>
      </c>
      <c r="AF902"/>
      <c r="AG902"/>
    </row>
    <row r="903" spans="2:33" x14ac:dyDescent="0.2">
      <c r="B903" s="15"/>
      <c r="D903" s="60"/>
      <c r="E903" s="61"/>
      <c r="F903" s="60">
        <f t="shared" si="119"/>
        <v>0</v>
      </c>
      <c r="G903" s="62">
        <f t="shared" si="120"/>
        <v>0</v>
      </c>
      <c r="H903" s="62">
        <f t="shared" ref="H903:H966" si="125">IF(M903&lt;K903,M903,K903)</f>
        <v>0</v>
      </c>
      <c r="I903" s="62">
        <f>IF(AND(OR(AND(OR(B903="ICE",AND(B903="nzev",D903&gt;2035)),D903&gt;0),B903="ZEV",AND(B903="nzev",D903&lt;=2035)),E903&lt;&gt;BL),VLOOKUP(E903,Selection!$C$2:$D$11,2,FALSE),0)</f>
        <v>0</v>
      </c>
      <c r="K903" s="18">
        <f t="shared" si="121"/>
        <v>0</v>
      </c>
      <c r="L903" s="34">
        <f t="shared" ref="L903:L966" si="126">G903</f>
        <v>0</v>
      </c>
      <c r="M903" s="17">
        <f t="shared" si="122"/>
        <v>0</v>
      </c>
      <c r="N903" s="33">
        <f t="shared" si="123"/>
        <v>0</v>
      </c>
      <c r="O903" s="17">
        <f t="shared" si="124"/>
        <v>0</v>
      </c>
      <c r="AF903"/>
      <c r="AG903"/>
    </row>
    <row r="904" spans="2:33" x14ac:dyDescent="0.2">
      <c r="B904" s="15"/>
      <c r="D904" s="60"/>
      <c r="E904" s="61"/>
      <c r="F904" s="60">
        <f t="shared" si="119"/>
        <v>0</v>
      </c>
      <c r="G904" s="62">
        <f t="shared" si="120"/>
        <v>0</v>
      </c>
      <c r="H904" s="62">
        <f t="shared" si="125"/>
        <v>0</v>
      </c>
      <c r="I904" s="62">
        <f>IF(AND(OR(AND(OR(B904="ICE",AND(B904="nzev",D904&gt;2035)),D904&gt;0),B904="ZEV",AND(B904="nzev",D904&lt;=2035)),E904&lt;&gt;BL),VLOOKUP(E904,Selection!$C$2:$D$11,2,FALSE),0)</f>
        <v>0</v>
      </c>
      <c r="K904" s="18">
        <f t="shared" si="121"/>
        <v>0</v>
      </c>
      <c r="L904" s="34">
        <f t="shared" si="126"/>
        <v>0</v>
      </c>
      <c r="M904" s="17">
        <f t="shared" si="122"/>
        <v>0</v>
      </c>
      <c r="N904" s="33">
        <f t="shared" si="123"/>
        <v>0</v>
      </c>
      <c r="O904" s="17">
        <f t="shared" si="124"/>
        <v>0</v>
      </c>
      <c r="AF904"/>
      <c r="AG904"/>
    </row>
    <row r="905" spans="2:33" x14ac:dyDescent="0.2">
      <c r="B905" s="15"/>
      <c r="D905" s="60"/>
      <c r="E905" s="61"/>
      <c r="F905" s="60">
        <f t="shared" si="119"/>
        <v>0</v>
      </c>
      <c r="G905" s="62">
        <f t="shared" si="120"/>
        <v>0</v>
      </c>
      <c r="H905" s="62">
        <f t="shared" si="125"/>
        <v>0</v>
      </c>
      <c r="I905" s="62">
        <f>IF(AND(OR(AND(OR(B905="ICE",AND(B905="nzev",D905&gt;2035)),D905&gt;0),B905="ZEV",AND(B905="nzev",D905&lt;=2035)),E905&lt;&gt;BL),VLOOKUP(E905,Selection!$C$2:$D$11,2,FALSE),0)</f>
        <v>0</v>
      </c>
      <c r="K905" s="18">
        <f t="shared" si="121"/>
        <v>0</v>
      </c>
      <c r="L905" s="34">
        <f t="shared" si="126"/>
        <v>0</v>
      </c>
      <c r="M905" s="17">
        <f t="shared" si="122"/>
        <v>0</v>
      </c>
      <c r="N905" s="33">
        <f t="shared" si="123"/>
        <v>0</v>
      </c>
      <c r="O905" s="17">
        <f t="shared" si="124"/>
        <v>0</v>
      </c>
      <c r="AF905"/>
      <c r="AG905"/>
    </row>
    <row r="906" spans="2:33" x14ac:dyDescent="0.2">
      <c r="B906" s="15"/>
      <c r="D906" s="60"/>
      <c r="E906" s="61"/>
      <c r="F906" s="60">
        <f t="shared" si="119"/>
        <v>0</v>
      </c>
      <c r="G906" s="62">
        <f t="shared" si="120"/>
        <v>0</v>
      </c>
      <c r="H906" s="62">
        <f t="shared" si="125"/>
        <v>0</v>
      </c>
      <c r="I906" s="62">
        <f>IF(AND(OR(AND(OR(B906="ICE",AND(B906="nzev",D906&gt;2035)),D906&gt;0),B906="ZEV",AND(B906="nzev",D906&lt;=2035)),E906&lt;&gt;BL),VLOOKUP(E906,Selection!$C$2:$D$11,2,FALSE),0)</f>
        <v>0</v>
      </c>
      <c r="K906" s="18">
        <f t="shared" si="121"/>
        <v>0</v>
      </c>
      <c r="L906" s="34">
        <f t="shared" si="126"/>
        <v>0</v>
      </c>
      <c r="M906" s="17">
        <f t="shared" si="122"/>
        <v>0</v>
      </c>
      <c r="N906" s="33">
        <f t="shared" si="123"/>
        <v>0</v>
      </c>
      <c r="O906" s="17">
        <f t="shared" si="124"/>
        <v>0</v>
      </c>
      <c r="AF906"/>
      <c r="AG906"/>
    </row>
    <row r="907" spans="2:33" x14ac:dyDescent="0.2">
      <c r="B907" s="15"/>
      <c r="D907" s="60"/>
      <c r="E907" s="61"/>
      <c r="F907" s="60">
        <f t="shared" si="119"/>
        <v>0</v>
      </c>
      <c r="G907" s="62">
        <f t="shared" si="120"/>
        <v>0</v>
      </c>
      <c r="H907" s="62">
        <f t="shared" si="125"/>
        <v>0</v>
      </c>
      <c r="I907" s="62">
        <f>IF(AND(OR(AND(OR(B907="ICE",AND(B907="nzev",D907&gt;2035)),D907&gt;0),B907="ZEV",AND(B907="nzev",D907&lt;=2035)),E907&lt;&gt;BL),VLOOKUP(E907,Selection!$C$2:$D$11,2,FALSE),0)</f>
        <v>0</v>
      </c>
      <c r="K907" s="18">
        <f t="shared" si="121"/>
        <v>0</v>
      </c>
      <c r="L907" s="34">
        <f t="shared" si="126"/>
        <v>0</v>
      </c>
      <c r="M907" s="17">
        <f t="shared" si="122"/>
        <v>0</v>
      </c>
      <c r="N907" s="33">
        <f t="shared" si="123"/>
        <v>0</v>
      </c>
      <c r="O907" s="17">
        <f t="shared" si="124"/>
        <v>0</v>
      </c>
      <c r="AF907"/>
      <c r="AG907"/>
    </row>
    <row r="908" spans="2:33" x14ac:dyDescent="0.2">
      <c r="B908" s="15"/>
      <c r="D908" s="60"/>
      <c r="E908" s="61"/>
      <c r="F908" s="60">
        <f t="shared" si="119"/>
        <v>0</v>
      </c>
      <c r="G908" s="62">
        <f t="shared" si="120"/>
        <v>0</v>
      </c>
      <c r="H908" s="62">
        <f t="shared" si="125"/>
        <v>0</v>
      </c>
      <c r="I908" s="62">
        <f>IF(AND(OR(AND(OR(B908="ICE",AND(B908="nzev",D908&gt;2035)),D908&gt;0),B908="ZEV",AND(B908="nzev",D908&lt;=2035)),E908&lt;&gt;BL),VLOOKUP(E908,Selection!$C$2:$D$11,2,FALSE),0)</f>
        <v>0</v>
      </c>
      <c r="K908" s="18">
        <f t="shared" si="121"/>
        <v>0</v>
      </c>
      <c r="L908" s="34">
        <f t="shared" si="126"/>
        <v>0</v>
      </c>
      <c r="M908" s="17">
        <f t="shared" si="122"/>
        <v>0</v>
      </c>
      <c r="N908" s="33">
        <f t="shared" si="123"/>
        <v>0</v>
      </c>
      <c r="O908" s="17">
        <f t="shared" si="124"/>
        <v>0</v>
      </c>
      <c r="AF908"/>
      <c r="AG908"/>
    </row>
    <row r="909" spans="2:33" x14ac:dyDescent="0.2">
      <c r="B909" s="15"/>
      <c r="D909" s="60"/>
      <c r="E909" s="61"/>
      <c r="F909" s="60">
        <f t="shared" si="119"/>
        <v>0</v>
      </c>
      <c r="G909" s="62">
        <f t="shared" si="120"/>
        <v>0</v>
      </c>
      <c r="H909" s="62">
        <f t="shared" si="125"/>
        <v>0</v>
      </c>
      <c r="I909" s="62">
        <f>IF(AND(OR(AND(OR(B909="ICE",AND(B909="nzev",D909&gt;2035)),D909&gt;0),B909="ZEV",AND(B909="nzev",D909&lt;=2035)),E909&lt;&gt;BL),VLOOKUP(E909,Selection!$C$2:$D$11,2,FALSE),0)</f>
        <v>0</v>
      </c>
      <c r="K909" s="18">
        <f t="shared" si="121"/>
        <v>0</v>
      </c>
      <c r="L909" s="34">
        <f t="shared" si="126"/>
        <v>0</v>
      </c>
      <c r="M909" s="17">
        <f t="shared" si="122"/>
        <v>0</v>
      </c>
      <c r="N909" s="33">
        <f t="shared" si="123"/>
        <v>0</v>
      </c>
      <c r="O909" s="17">
        <f t="shared" si="124"/>
        <v>0</v>
      </c>
      <c r="AE909" s="18"/>
      <c r="AG909"/>
    </row>
    <row r="910" spans="2:33" x14ac:dyDescent="0.2">
      <c r="B910" s="15"/>
      <c r="D910" s="60"/>
      <c r="E910" s="61"/>
      <c r="F910" s="60">
        <f t="shared" si="119"/>
        <v>0</v>
      </c>
      <c r="G910" s="62">
        <f t="shared" si="120"/>
        <v>0</v>
      </c>
      <c r="H910" s="62">
        <f t="shared" si="125"/>
        <v>0</v>
      </c>
      <c r="I910" s="62">
        <f>IF(AND(OR(AND(OR(B910="ICE",AND(B910="nzev",D910&gt;2035)),D910&gt;0),B910="ZEV",AND(B910="nzev",D910&lt;=2035)),E910&lt;&gt;BL),VLOOKUP(E910,Selection!$C$2:$D$11,2,FALSE),0)</f>
        <v>0</v>
      </c>
      <c r="K910" s="18">
        <f t="shared" si="121"/>
        <v>0</v>
      </c>
      <c r="L910" s="34">
        <f t="shared" si="126"/>
        <v>0</v>
      </c>
      <c r="M910" s="17">
        <f t="shared" si="122"/>
        <v>0</v>
      </c>
      <c r="N910" s="33">
        <f t="shared" si="123"/>
        <v>0</v>
      </c>
      <c r="O910" s="17">
        <f t="shared" si="124"/>
        <v>0</v>
      </c>
      <c r="AF910"/>
      <c r="AG910"/>
    </row>
    <row r="911" spans="2:33" x14ac:dyDescent="0.2">
      <c r="B911" s="15"/>
      <c r="D911" s="60"/>
      <c r="E911" s="61"/>
      <c r="F911" s="60">
        <f t="shared" si="119"/>
        <v>0</v>
      </c>
      <c r="G911" s="62">
        <f t="shared" si="120"/>
        <v>0</v>
      </c>
      <c r="H911" s="62">
        <f t="shared" si="125"/>
        <v>0</v>
      </c>
      <c r="I911" s="62">
        <f>IF(AND(OR(AND(OR(B911="ICE",AND(B911="nzev",D911&gt;2035)),D911&gt;0),B911="ZEV",AND(B911="nzev",D911&lt;=2035)),E911&lt;&gt;BL),VLOOKUP(E911,Selection!$C$2:$D$11,2,FALSE),0)</f>
        <v>0</v>
      </c>
      <c r="K911" s="18">
        <f t="shared" si="121"/>
        <v>0</v>
      </c>
      <c r="L911" s="34">
        <f t="shared" si="126"/>
        <v>0</v>
      </c>
      <c r="M911" s="17">
        <f t="shared" si="122"/>
        <v>0</v>
      </c>
      <c r="N911" s="33">
        <f t="shared" si="123"/>
        <v>0</v>
      </c>
      <c r="O911" s="17">
        <f t="shared" si="124"/>
        <v>0</v>
      </c>
      <c r="AE911" s="18"/>
      <c r="AG911"/>
    </row>
    <row r="912" spans="2:33" x14ac:dyDescent="0.2">
      <c r="B912" s="15"/>
      <c r="D912" s="60"/>
      <c r="E912" s="61"/>
      <c r="F912" s="60">
        <f t="shared" si="119"/>
        <v>0</v>
      </c>
      <c r="G912" s="62">
        <f t="shared" si="120"/>
        <v>0</v>
      </c>
      <c r="H912" s="62">
        <f t="shared" si="125"/>
        <v>0</v>
      </c>
      <c r="I912" s="62">
        <f>IF(AND(OR(AND(OR(B912="ICE",AND(B912="nzev",D912&gt;2035)),D912&gt;0),B912="ZEV",AND(B912="nzev",D912&lt;=2035)),E912&lt;&gt;BL),VLOOKUP(E912,Selection!$C$2:$D$11,2,FALSE),0)</f>
        <v>0</v>
      </c>
      <c r="K912" s="18">
        <f t="shared" si="121"/>
        <v>0</v>
      </c>
      <c r="L912" s="34">
        <f t="shared" si="126"/>
        <v>0</v>
      </c>
      <c r="M912" s="17">
        <f t="shared" si="122"/>
        <v>0</v>
      </c>
      <c r="N912" s="33">
        <f t="shared" si="123"/>
        <v>0</v>
      </c>
      <c r="O912" s="17">
        <f t="shared" si="124"/>
        <v>0</v>
      </c>
      <c r="AF912"/>
      <c r="AG912"/>
    </row>
    <row r="913" spans="2:33" x14ac:dyDescent="0.2">
      <c r="B913" s="15"/>
      <c r="D913" s="60"/>
      <c r="E913" s="61"/>
      <c r="F913" s="60">
        <f t="shared" si="119"/>
        <v>0</v>
      </c>
      <c r="G913" s="62">
        <f t="shared" si="120"/>
        <v>0</v>
      </c>
      <c r="H913" s="62">
        <f t="shared" si="125"/>
        <v>0</v>
      </c>
      <c r="I913" s="62">
        <f>IF(AND(OR(AND(OR(B913="ICE",AND(B913="nzev",D913&gt;2035)),D913&gt;0),B913="ZEV",AND(B913="nzev",D913&lt;=2035)),E913&lt;&gt;BL),VLOOKUP(E913,Selection!$C$2:$D$11,2,FALSE),0)</f>
        <v>0</v>
      </c>
      <c r="K913" s="18">
        <f t="shared" si="121"/>
        <v>0</v>
      </c>
      <c r="L913" s="34">
        <f t="shared" si="126"/>
        <v>0</v>
      </c>
      <c r="M913" s="17">
        <f t="shared" si="122"/>
        <v>0</v>
      </c>
      <c r="N913" s="33">
        <f t="shared" si="123"/>
        <v>0</v>
      </c>
      <c r="O913" s="17">
        <f t="shared" si="124"/>
        <v>0</v>
      </c>
      <c r="AE913" s="18"/>
      <c r="AG913"/>
    </row>
    <row r="914" spans="2:33" x14ac:dyDescent="0.2">
      <c r="B914" s="15"/>
      <c r="D914" s="60"/>
      <c r="E914" s="61"/>
      <c r="F914" s="60">
        <f t="shared" si="119"/>
        <v>0</v>
      </c>
      <c r="G914" s="62">
        <f t="shared" si="120"/>
        <v>0</v>
      </c>
      <c r="H914" s="62">
        <f t="shared" si="125"/>
        <v>0</v>
      </c>
      <c r="I914" s="62">
        <f>IF(AND(OR(AND(OR(B914="ICE",AND(B914="nzev",D914&gt;2035)),D914&gt;0),B914="ZEV",AND(B914="nzev",D914&lt;=2035)),E914&lt;&gt;BL),VLOOKUP(E914,Selection!$C$2:$D$11,2,FALSE),0)</f>
        <v>0</v>
      </c>
      <c r="K914" s="18">
        <f t="shared" si="121"/>
        <v>0</v>
      </c>
      <c r="L914" s="34">
        <f t="shared" si="126"/>
        <v>0</v>
      </c>
      <c r="M914" s="17">
        <f t="shared" si="122"/>
        <v>0</v>
      </c>
      <c r="N914" s="33">
        <f t="shared" si="123"/>
        <v>0</v>
      </c>
      <c r="O914" s="17">
        <f t="shared" si="124"/>
        <v>0</v>
      </c>
      <c r="AF914"/>
      <c r="AG914"/>
    </row>
    <row r="915" spans="2:33" x14ac:dyDescent="0.2">
      <c r="B915" s="15"/>
      <c r="D915" s="60"/>
      <c r="E915" s="61"/>
      <c r="F915" s="60">
        <f t="shared" si="119"/>
        <v>0</v>
      </c>
      <c r="G915" s="62">
        <f t="shared" si="120"/>
        <v>0</v>
      </c>
      <c r="H915" s="62">
        <f t="shared" si="125"/>
        <v>0</v>
      </c>
      <c r="I915" s="62">
        <f>IF(AND(OR(AND(OR(B915="ICE",AND(B915="nzev",D915&gt;2035)),D915&gt;0),B915="ZEV",AND(B915="nzev",D915&lt;=2035)),E915&lt;&gt;BL),VLOOKUP(E915,Selection!$C$2:$D$11,2,FALSE),0)</f>
        <v>0</v>
      </c>
      <c r="K915" s="18">
        <f t="shared" si="121"/>
        <v>0</v>
      </c>
      <c r="L915" s="34">
        <f t="shared" si="126"/>
        <v>0</v>
      </c>
      <c r="M915" s="17">
        <f t="shared" si="122"/>
        <v>0</v>
      </c>
      <c r="N915" s="33">
        <f t="shared" si="123"/>
        <v>0</v>
      </c>
      <c r="O915" s="17">
        <f t="shared" si="124"/>
        <v>0</v>
      </c>
      <c r="AF915"/>
      <c r="AG915"/>
    </row>
    <row r="916" spans="2:33" x14ac:dyDescent="0.2">
      <c r="B916" s="15"/>
      <c r="D916" s="60"/>
      <c r="E916" s="61"/>
      <c r="F916" s="60">
        <f t="shared" si="119"/>
        <v>0</v>
      </c>
      <c r="G916" s="62">
        <f t="shared" si="120"/>
        <v>0</v>
      </c>
      <c r="H916" s="62">
        <f t="shared" si="125"/>
        <v>0</v>
      </c>
      <c r="I916" s="62">
        <f>IF(AND(OR(AND(OR(B916="ICE",AND(B916="nzev",D916&gt;2035)),D916&gt;0),B916="ZEV",AND(B916="nzev",D916&lt;=2035)),E916&lt;&gt;BL),VLOOKUP(E916,Selection!$C$2:$D$11,2,FALSE),0)</f>
        <v>0</v>
      </c>
      <c r="K916" s="18">
        <f t="shared" si="121"/>
        <v>0</v>
      </c>
      <c r="L916" s="34">
        <f t="shared" si="126"/>
        <v>0</v>
      </c>
      <c r="M916" s="17">
        <f t="shared" si="122"/>
        <v>0</v>
      </c>
      <c r="N916" s="33">
        <f t="shared" si="123"/>
        <v>0</v>
      </c>
      <c r="O916" s="17">
        <f t="shared" si="124"/>
        <v>0</v>
      </c>
      <c r="AE916" s="18"/>
      <c r="AG916"/>
    </row>
    <row r="917" spans="2:33" x14ac:dyDescent="0.2">
      <c r="B917" s="15"/>
      <c r="D917" s="60"/>
      <c r="E917" s="61"/>
      <c r="F917" s="60">
        <f t="shared" si="119"/>
        <v>0</v>
      </c>
      <c r="G917" s="62">
        <f t="shared" si="120"/>
        <v>0</v>
      </c>
      <c r="H917" s="62">
        <f t="shared" si="125"/>
        <v>0</v>
      </c>
      <c r="I917" s="62">
        <f>IF(AND(OR(AND(OR(B917="ICE",AND(B917="nzev",D917&gt;2035)),D917&gt;0),B917="ZEV",AND(B917="nzev",D917&lt;=2035)),E917&lt;&gt;BL),VLOOKUP(E917,Selection!$C$2:$D$11,2,FALSE),0)</f>
        <v>0</v>
      </c>
      <c r="K917" s="18">
        <f t="shared" si="121"/>
        <v>0</v>
      </c>
      <c r="L917" s="34">
        <f t="shared" si="126"/>
        <v>0</v>
      </c>
      <c r="M917" s="17">
        <f t="shared" si="122"/>
        <v>0</v>
      </c>
      <c r="N917" s="33">
        <f t="shared" si="123"/>
        <v>0</v>
      </c>
      <c r="O917" s="17">
        <f t="shared" si="124"/>
        <v>0</v>
      </c>
      <c r="AF917"/>
      <c r="AG917"/>
    </row>
    <row r="918" spans="2:33" x14ac:dyDescent="0.2">
      <c r="B918" s="15"/>
      <c r="D918" s="60"/>
      <c r="E918" s="61"/>
      <c r="F918" s="60">
        <f t="shared" si="119"/>
        <v>0</v>
      </c>
      <c r="G918" s="62">
        <f t="shared" si="120"/>
        <v>0</v>
      </c>
      <c r="H918" s="62">
        <f t="shared" si="125"/>
        <v>0</v>
      </c>
      <c r="I918" s="62">
        <f>IF(AND(OR(AND(OR(B918="ICE",AND(B918="nzev",D918&gt;2035)),D918&gt;0),B918="ZEV",AND(B918="nzev",D918&lt;=2035)),E918&lt;&gt;BL),VLOOKUP(E918,Selection!$C$2:$D$11,2,FALSE),0)</f>
        <v>0</v>
      </c>
      <c r="K918" s="18">
        <f t="shared" si="121"/>
        <v>0</v>
      </c>
      <c r="L918" s="34">
        <f t="shared" si="126"/>
        <v>0</v>
      </c>
      <c r="M918" s="17">
        <f t="shared" si="122"/>
        <v>0</v>
      </c>
      <c r="N918" s="33">
        <f t="shared" si="123"/>
        <v>0</v>
      </c>
      <c r="O918" s="17">
        <f t="shared" si="124"/>
        <v>0</v>
      </c>
      <c r="AE918" s="18"/>
      <c r="AG918"/>
    </row>
    <row r="919" spans="2:33" x14ac:dyDescent="0.2">
      <c r="B919" s="15"/>
      <c r="D919" s="60"/>
      <c r="E919" s="61"/>
      <c r="F919" s="60">
        <f t="shared" si="119"/>
        <v>0</v>
      </c>
      <c r="G919" s="62">
        <f t="shared" si="120"/>
        <v>0</v>
      </c>
      <c r="H919" s="62">
        <f t="shared" si="125"/>
        <v>0</v>
      </c>
      <c r="I919" s="62">
        <f>IF(AND(OR(AND(OR(B919="ICE",AND(B919="nzev",D919&gt;2035)),D919&gt;0),B919="ZEV",AND(B919="nzev",D919&lt;=2035)),E919&lt;&gt;BL),VLOOKUP(E919,Selection!$C$2:$D$11,2,FALSE),0)</f>
        <v>0</v>
      </c>
      <c r="K919" s="18">
        <f t="shared" si="121"/>
        <v>0</v>
      </c>
      <c r="L919" s="34">
        <f t="shared" si="126"/>
        <v>0</v>
      </c>
      <c r="M919" s="17">
        <f t="shared" si="122"/>
        <v>0</v>
      </c>
      <c r="N919" s="33">
        <f t="shared" si="123"/>
        <v>0</v>
      </c>
      <c r="O919" s="17">
        <f t="shared" si="124"/>
        <v>0</v>
      </c>
      <c r="AF919"/>
      <c r="AG919"/>
    </row>
    <row r="920" spans="2:33" x14ac:dyDescent="0.2">
      <c r="B920" s="15"/>
      <c r="D920" s="60"/>
      <c r="E920" s="61"/>
      <c r="F920" s="60">
        <f t="shared" si="119"/>
        <v>0</v>
      </c>
      <c r="G920" s="62">
        <f t="shared" si="120"/>
        <v>0</v>
      </c>
      <c r="H920" s="62">
        <f t="shared" si="125"/>
        <v>0</v>
      </c>
      <c r="I920" s="62">
        <f>IF(AND(OR(AND(OR(B920="ICE",AND(B920="nzev",D920&gt;2035)),D920&gt;0),B920="ZEV",AND(B920="nzev",D920&lt;=2035)),E920&lt;&gt;BL),VLOOKUP(E920,Selection!$C$2:$D$11,2,FALSE),0)</f>
        <v>0</v>
      </c>
      <c r="K920" s="18">
        <f t="shared" si="121"/>
        <v>0</v>
      </c>
      <c r="L920" s="34">
        <f t="shared" si="126"/>
        <v>0</v>
      </c>
      <c r="M920" s="17">
        <f t="shared" si="122"/>
        <v>0</v>
      </c>
      <c r="N920" s="33">
        <f t="shared" si="123"/>
        <v>0</v>
      </c>
      <c r="O920" s="17">
        <f t="shared" si="124"/>
        <v>0</v>
      </c>
      <c r="AE920" s="18"/>
      <c r="AG920"/>
    </row>
    <row r="921" spans="2:33" x14ac:dyDescent="0.2">
      <c r="B921" s="15"/>
      <c r="D921" s="60"/>
      <c r="E921" s="61"/>
      <c r="F921" s="60">
        <f t="shared" si="119"/>
        <v>0</v>
      </c>
      <c r="G921" s="62">
        <f t="shared" si="120"/>
        <v>0</v>
      </c>
      <c r="H921" s="62">
        <f t="shared" si="125"/>
        <v>0</v>
      </c>
      <c r="I921" s="62">
        <f>IF(AND(OR(AND(OR(B921="ICE",AND(B921="nzev",D921&gt;2035)),D921&gt;0),B921="ZEV",AND(B921="nzev",D921&lt;=2035)),E921&lt;&gt;BL),VLOOKUP(E921,Selection!$C$2:$D$11,2,FALSE),0)</f>
        <v>0</v>
      </c>
      <c r="K921" s="18">
        <f t="shared" si="121"/>
        <v>0</v>
      </c>
      <c r="L921" s="34">
        <f t="shared" si="126"/>
        <v>0</v>
      </c>
      <c r="M921" s="17">
        <f t="shared" si="122"/>
        <v>0</v>
      </c>
      <c r="N921" s="33">
        <f t="shared" si="123"/>
        <v>0</v>
      </c>
      <c r="O921" s="17">
        <f t="shared" si="124"/>
        <v>0</v>
      </c>
      <c r="AF921"/>
      <c r="AG921"/>
    </row>
    <row r="922" spans="2:33" x14ac:dyDescent="0.2">
      <c r="B922" s="15"/>
      <c r="D922" s="60"/>
      <c r="E922" s="61"/>
      <c r="F922" s="60">
        <f t="shared" si="119"/>
        <v>0</v>
      </c>
      <c r="G922" s="62">
        <f t="shared" si="120"/>
        <v>0</v>
      </c>
      <c r="H922" s="62">
        <f t="shared" si="125"/>
        <v>0</v>
      </c>
      <c r="I922" s="62">
        <f>IF(AND(OR(AND(OR(B922="ICE",AND(B922="nzev",D922&gt;2035)),D922&gt;0),B922="ZEV",AND(B922="nzev",D922&lt;=2035)),E922&lt;&gt;BL),VLOOKUP(E922,Selection!$C$2:$D$11,2,FALSE),0)</f>
        <v>0</v>
      </c>
      <c r="K922" s="18">
        <f t="shared" si="121"/>
        <v>0</v>
      </c>
      <c r="L922" s="34">
        <f t="shared" si="126"/>
        <v>0</v>
      </c>
      <c r="M922" s="17">
        <f t="shared" si="122"/>
        <v>0</v>
      </c>
      <c r="N922" s="33">
        <f t="shared" si="123"/>
        <v>0</v>
      </c>
      <c r="O922" s="17">
        <f t="shared" si="124"/>
        <v>0</v>
      </c>
      <c r="AF922"/>
      <c r="AG922"/>
    </row>
    <row r="923" spans="2:33" x14ac:dyDescent="0.2">
      <c r="B923" s="15"/>
      <c r="D923" s="60"/>
      <c r="E923" s="61"/>
      <c r="F923" s="60">
        <f t="shared" si="119"/>
        <v>0</v>
      </c>
      <c r="G923" s="62">
        <f t="shared" si="120"/>
        <v>0</v>
      </c>
      <c r="H923" s="62">
        <f t="shared" si="125"/>
        <v>0</v>
      </c>
      <c r="I923" s="62">
        <f>IF(AND(OR(AND(OR(B923="ICE",AND(B923="nzev",D923&gt;2035)),D923&gt;0),B923="ZEV",AND(B923="nzev",D923&lt;=2035)),E923&lt;&gt;BL),VLOOKUP(E923,Selection!$C$2:$D$11,2,FALSE),0)</f>
        <v>0</v>
      </c>
      <c r="K923" s="18">
        <f t="shared" si="121"/>
        <v>0</v>
      </c>
      <c r="L923" s="34">
        <f t="shared" si="126"/>
        <v>0</v>
      </c>
      <c r="M923" s="17">
        <f t="shared" si="122"/>
        <v>0</v>
      </c>
      <c r="N923" s="33">
        <f t="shared" si="123"/>
        <v>0</v>
      </c>
      <c r="O923" s="17">
        <f t="shared" si="124"/>
        <v>0</v>
      </c>
      <c r="AF923"/>
      <c r="AG923"/>
    </row>
    <row r="924" spans="2:33" x14ac:dyDescent="0.2">
      <c r="B924" s="15"/>
      <c r="D924" s="60"/>
      <c r="E924" s="61"/>
      <c r="F924" s="60">
        <f t="shared" si="119"/>
        <v>0</v>
      </c>
      <c r="G924" s="62">
        <f t="shared" si="120"/>
        <v>0</v>
      </c>
      <c r="H924" s="62">
        <f t="shared" si="125"/>
        <v>0</v>
      </c>
      <c r="I924" s="62">
        <f>IF(AND(OR(AND(OR(B924="ICE",AND(B924="nzev",D924&gt;2035)),D924&gt;0),B924="ZEV",AND(B924="nzev",D924&lt;=2035)),E924&lt;&gt;BL),VLOOKUP(E924,Selection!$C$2:$D$11,2,FALSE),0)</f>
        <v>0</v>
      </c>
      <c r="K924" s="18">
        <f t="shared" si="121"/>
        <v>0</v>
      </c>
      <c r="L924" s="34">
        <f t="shared" si="126"/>
        <v>0</v>
      </c>
      <c r="M924" s="17">
        <f t="shared" si="122"/>
        <v>0</v>
      </c>
      <c r="N924" s="33">
        <f t="shared" si="123"/>
        <v>0</v>
      </c>
      <c r="O924" s="17">
        <f t="shared" si="124"/>
        <v>0</v>
      </c>
      <c r="AF924"/>
      <c r="AG924"/>
    </row>
    <row r="925" spans="2:33" x14ac:dyDescent="0.2">
      <c r="B925" s="15"/>
      <c r="D925" s="60"/>
      <c r="E925" s="61"/>
      <c r="F925" s="60">
        <f t="shared" si="119"/>
        <v>0</v>
      </c>
      <c r="G925" s="62">
        <f t="shared" si="120"/>
        <v>0</v>
      </c>
      <c r="H925" s="62">
        <f t="shared" si="125"/>
        <v>0</v>
      </c>
      <c r="I925" s="62">
        <f>IF(AND(OR(AND(OR(B925="ICE",AND(B925="nzev",D925&gt;2035)),D925&gt;0),B925="ZEV",AND(B925="nzev",D925&lt;=2035)),E925&lt;&gt;BL),VLOOKUP(E925,Selection!$C$2:$D$11,2,FALSE),0)</f>
        <v>0</v>
      </c>
      <c r="K925" s="18">
        <f t="shared" si="121"/>
        <v>0</v>
      </c>
      <c r="L925" s="34">
        <f t="shared" si="126"/>
        <v>0</v>
      </c>
      <c r="M925" s="17">
        <f t="shared" si="122"/>
        <v>0</v>
      </c>
      <c r="N925" s="33">
        <f t="shared" si="123"/>
        <v>0</v>
      </c>
      <c r="O925" s="17">
        <f t="shared" si="124"/>
        <v>0</v>
      </c>
      <c r="AF925"/>
      <c r="AG925"/>
    </row>
    <row r="926" spans="2:33" x14ac:dyDescent="0.2">
      <c r="B926" s="15"/>
      <c r="D926" s="60"/>
      <c r="E926" s="61"/>
      <c r="F926" s="60">
        <f t="shared" si="119"/>
        <v>0</v>
      </c>
      <c r="G926" s="62">
        <f t="shared" si="120"/>
        <v>0</v>
      </c>
      <c r="H926" s="62">
        <f t="shared" si="125"/>
        <v>0</v>
      </c>
      <c r="I926" s="62">
        <f>IF(AND(OR(AND(OR(B926="ICE",AND(B926="nzev",D926&gt;2035)),D926&gt;0),B926="ZEV",AND(B926="nzev",D926&lt;=2035)),E926&lt;&gt;BL),VLOOKUP(E926,Selection!$C$2:$D$11,2,FALSE),0)</f>
        <v>0</v>
      </c>
      <c r="K926" s="18">
        <f t="shared" si="121"/>
        <v>0</v>
      </c>
      <c r="L926" s="34">
        <f t="shared" si="126"/>
        <v>0</v>
      </c>
      <c r="M926" s="17">
        <f t="shared" si="122"/>
        <v>0</v>
      </c>
      <c r="N926" s="33">
        <f t="shared" si="123"/>
        <v>0</v>
      </c>
      <c r="O926" s="17">
        <f t="shared" si="124"/>
        <v>0</v>
      </c>
      <c r="AF926"/>
      <c r="AG926"/>
    </row>
    <row r="927" spans="2:33" x14ac:dyDescent="0.2">
      <c r="B927" s="15"/>
      <c r="D927" s="60"/>
      <c r="E927" s="61"/>
      <c r="F927" s="60">
        <f t="shared" si="119"/>
        <v>0</v>
      </c>
      <c r="G927" s="62">
        <f t="shared" si="120"/>
        <v>0</v>
      </c>
      <c r="H927" s="62">
        <f t="shared" si="125"/>
        <v>0</v>
      </c>
      <c r="I927" s="62">
        <f>IF(AND(OR(AND(OR(B927="ICE",AND(B927="nzev",D927&gt;2035)),D927&gt;0),B927="ZEV",AND(B927="nzev",D927&lt;=2035)),E927&lt;&gt;BL),VLOOKUP(E927,Selection!$C$2:$D$11,2,FALSE),0)</f>
        <v>0</v>
      </c>
      <c r="K927" s="18">
        <f t="shared" si="121"/>
        <v>0</v>
      </c>
      <c r="L927" s="34">
        <f t="shared" si="126"/>
        <v>0</v>
      </c>
      <c r="M927" s="17">
        <f t="shared" si="122"/>
        <v>0</v>
      </c>
      <c r="N927" s="33">
        <f t="shared" si="123"/>
        <v>0</v>
      </c>
      <c r="O927" s="17">
        <f t="shared" si="124"/>
        <v>0</v>
      </c>
      <c r="AF927"/>
      <c r="AG927"/>
    </row>
    <row r="928" spans="2:33" x14ac:dyDescent="0.2">
      <c r="B928" s="15"/>
      <c r="D928" s="60"/>
      <c r="E928" s="61"/>
      <c r="F928" s="60">
        <f t="shared" si="119"/>
        <v>0</v>
      </c>
      <c r="G928" s="62">
        <f t="shared" si="120"/>
        <v>0</v>
      </c>
      <c r="H928" s="62">
        <f t="shared" si="125"/>
        <v>0</v>
      </c>
      <c r="I928" s="62">
        <f>IF(AND(OR(AND(OR(B928="ICE",AND(B928="nzev",D928&gt;2035)),D928&gt;0),B928="ZEV",AND(B928="nzev",D928&lt;=2035)),E928&lt;&gt;BL),VLOOKUP(E928,Selection!$C$2:$D$11,2,FALSE),0)</f>
        <v>0</v>
      </c>
      <c r="K928" s="18">
        <f t="shared" si="121"/>
        <v>0</v>
      </c>
      <c r="L928" s="34">
        <f t="shared" si="126"/>
        <v>0</v>
      </c>
      <c r="M928" s="17">
        <f t="shared" si="122"/>
        <v>0</v>
      </c>
      <c r="N928" s="33">
        <f t="shared" si="123"/>
        <v>0</v>
      </c>
      <c r="O928" s="17">
        <f t="shared" si="124"/>
        <v>0</v>
      </c>
      <c r="AF928"/>
      <c r="AG928"/>
    </row>
    <row r="929" spans="2:33" x14ac:dyDescent="0.2">
      <c r="B929" s="15"/>
      <c r="D929" s="60"/>
      <c r="E929" s="61"/>
      <c r="F929" s="60">
        <f t="shared" si="119"/>
        <v>0</v>
      </c>
      <c r="G929" s="62">
        <f t="shared" si="120"/>
        <v>0</v>
      </c>
      <c r="H929" s="62">
        <f t="shared" si="125"/>
        <v>0</v>
      </c>
      <c r="I929" s="62">
        <f>IF(AND(OR(AND(OR(B929="ICE",AND(B929="nzev",D929&gt;2035)),D929&gt;0),B929="ZEV",AND(B929="nzev",D929&lt;=2035)),E929&lt;&gt;BL),VLOOKUP(E929,Selection!$C$2:$D$11,2,FALSE),0)</f>
        <v>0</v>
      </c>
      <c r="K929" s="18">
        <f t="shared" si="121"/>
        <v>0</v>
      </c>
      <c r="L929" s="34">
        <f t="shared" si="126"/>
        <v>0</v>
      </c>
      <c r="M929" s="17">
        <f t="shared" si="122"/>
        <v>0</v>
      </c>
      <c r="N929" s="33">
        <f t="shared" si="123"/>
        <v>0</v>
      </c>
      <c r="O929" s="17">
        <f t="shared" si="124"/>
        <v>0</v>
      </c>
      <c r="AF929"/>
      <c r="AG929"/>
    </row>
    <row r="930" spans="2:33" x14ac:dyDescent="0.2">
      <c r="B930" s="15"/>
      <c r="D930" s="60"/>
      <c r="E930" s="61"/>
      <c r="F930" s="60">
        <f t="shared" si="119"/>
        <v>0</v>
      </c>
      <c r="G930" s="62">
        <f t="shared" si="120"/>
        <v>0</v>
      </c>
      <c r="H930" s="62">
        <f t="shared" si="125"/>
        <v>0</v>
      </c>
      <c r="I930" s="62">
        <f>IF(AND(OR(AND(OR(B930="ICE",AND(B930="nzev",D930&gt;2035)),D930&gt;0),B930="ZEV",AND(B930="nzev",D930&lt;=2035)),E930&lt;&gt;BL),VLOOKUP(E930,Selection!$C$2:$D$11,2,FALSE),0)</f>
        <v>0</v>
      </c>
      <c r="K930" s="18">
        <f t="shared" si="121"/>
        <v>0</v>
      </c>
      <c r="L930" s="34">
        <f t="shared" si="126"/>
        <v>0</v>
      </c>
      <c r="M930" s="17">
        <f t="shared" si="122"/>
        <v>0</v>
      </c>
      <c r="N930" s="33">
        <f t="shared" si="123"/>
        <v>0</v>
      </c>
      <c r="O930" s="17">
        <f t="shared" si="124"/>
        <v>0</v>
      </c>
      <c r="AF930"/>
      <c r="AG930"/>
    </row>
    <row r="931" spans="2:33" x14ac:dyDescent="0.2">
      <c r="B931" s="15"/>
      <c r="D931" s="60"/>
      <c r="E931" s="61"/>
      <c r="F931" s="60">
        <f t="shared" si="119"/>
        <v>0</v>
      </c>
      <c r="G931" s="62">
        <f t="shared" si="120"/>
        <v>0</v>
      </c>
      <c r="H931" s="62">
        <f t="shared" si="125"/>
        <v>0</v>
      </c>
      <c r="I931" s="62">
        <f>IF(AND(OR(AND(OR(B931="ICE",AND(B931="nzev",D931&gt;2035)),D931&gt;0),B931="ZEV",AND(B931="nzev",D931&lt;=2035)),E931&lt;&gt;BL),VLOOKUP(E931,Selection!$C$2:$D$11,2,FALSE),0)</f>
        <v>0</v>
      </c>
      <c r="K931" s="18">
        <f t="shared" si="121"/>
        <v>0</v>
      </c>
      <c r="L931" s="34">
        <f t="shared" si="126"/>
        <v>0</v>
      </c>
      <c r="M931" s="17">
        <f t="shared" si="122"/>
        <v>0</v>
      </c>
      <c r="N931" s="33">
        <f t="shared" si="123"/>
        <v>0</v>
      </c>
      <c r="O931" s="17">
        <f t="shared" si="124"/>
        <v>0</v>
      </c>
      <c r="AF931"/>
      <c r="AG931"/>
    </row>
    <row r="932" spans="2:33" x14ac:dyDescent="0.2">
      <c r="B932" s="15"/>
      <c r="D932" s="60"/>
      <c r="E932" s="61"/>
      <c r="F932" s="60">
        <f t="shared" si="119"/>
        <v>0</v>
      </c>
      <c r="G932" s="62">
        <f t="shared" si="120"/>
        <v>0</v>
      </c>
      <c r="H932" s="62">
        <f t="shared" si="125"/>
        <v>0</v>
      </c>
      <c r="I932" s="62">
        <f>IF(AND(OR(AND(OR(B932="ICE",AND(B932="nzev",D932&gt;2035)),D932&gt;0),B932="ZEV",AND(B932="nzev",D932&lt;=2035)),E932&lt;&gt;BL),VLOOKUP(E932,Selection!$C$2:$D$11,2,FALSE),0)</f>
        <v>0</v>
      </c>
      <c r="K932" s="18">
        <f t="shared" si="121"/>
        <v>0</v>
      </c>
      <c r="L932" s="34">
        <f t="shared" si="126"/>
        <v>0</v>
      </c>
      <c r="M932" s="17">
        <f t="shared" si="122"/>
        <v>0</v>
      </c>
      <c r="N932" s="33">
        <f t="shared" si="123"/>
        <v>0</v>
      </c>
      <c r="O932" s="17">
        <f t="shared" si="124"/>
        <v>0</v>
      </c>
      <c r="AF932"/>
      <c r="AG932"/>
    </row>
    <row r="933" spans="2:33" x14ac:dyDescent="0.2">
      <c r="B933" s="15"/>
      <c r="D933" s="60"/>
      <c r="E933" s="61"/>
      <c r="F933" s="60">
        <f t="shared" si="119"/>
        <v>0</v>
      </c>
      <c r="G933" s="62">
        <f t="shared" si="120"/>
        <v>0</v>
      </c>
      <c r="H933" s="62">
        <f t="shared" si="125"/>
        <v>0</v>
      </c>
      <c r="I933" s="62">
        <f>IF(AND(OR(AND(OR(B933="ICE",AND(B933="nzev",D933&gt;2035)),D933&gt;0),B933="ZEV",AND(B933="nzev",D933&lt;=2035)),E933&lt;&gt;BL),VLOOKUP(E933,Selection!$C$2:$D$11,2,FALSE),0)</f>
        <v>0</v>
      </c>
      <c r="K933" s="18">
        <f t="shared" si="121"/>
        <v>0</v>
      </c>
      <c r="L933" s="34">
        <f t="shared" si="126"/>
        <v>0</v>
      </c>
      <c r="M933" s="17">
        <f t="shared" si="122"/>
        <v>0</v>
      </c>
      <c r="N933" s="33">
        <f t="shared" si="123"/>
        <v>0</v>
      </c>
      <c r="O933" s="17">
        <f t="shared" si="124"/>
        <v>0</v>
      </c>
      <c r="AF933"/>
      <c r="AG933"/>
    </row>
    <row r="934" spans="2:33" x14ac:dyDescent="0.2">
      <c r="B934" s="15"/>
      <c r="D934" s="60"/>
      <c r="E934" s="61"/>
      <c r="F934" s="60">
        <f t="shared" si="119"/>
        <v>0</v>
      </c>
      <c r="G934" s="62">
        <f t="shared" si="120"/>
        <v>0</v>
      </c>
      <c r="H934" s="62">
        <f t="shared" si="125"/>
        <v>0</v>
      </c>
      <c r="I934" s="62">
        <f>IF(AND(OR(AND(OR(B934="ICE",AND(B934="nzev",D934&gt;2035)),D934&gt;0),B934="ZEV",AND(B934="nzev",D934&lt;=2035)),E934&lt;&gt;BL),VLOOKUP(E934,Selection!$C$2:$D$11,2,FALSE),0)</f>
        <v>0</v>
      </c>
      <c r="K934" s="18">
        <f t="shared" si="121"/>
        <v>0</v>
      </c>
      <c r="L934" s="34">
        <f t="shared" si="126"/>
        <v>0</v>
      </c>
      <c r="M934" s="17">
        <f t="shared" si="122"/>
        <v>0</v>
      </c>
      <c r="N934" s="33">
        <f t="shared" si="123"/>
        <v>0</v>
      </c>
      <c r="O934" s="17">
        <f t="shared" si="124"/>
        <v>0</v>
      </c>
      <c r="AF934"/>
      <c r="AG934"/>
    </row>
    <row r="935" spans="2:33" x14ac:dyDescent="0.2">
      <c r="B935" s="15"/>
      <c r="D935" s="60"/>
      <c r="E935" s="61"/>
      <c r="F935" s="60">
        <f t="shared" si="119"/>
        <v>0</v>
      </c>
      <c r="G935" s="62">
        <f t="shared" si="120"/>
        <v>0</v>
      </c>
      <c r="H935" s="62">
        <f t="shared" si="125"/>
        <v>0</v>
      </c>
      <c r="I935" s="62">
        <f>IF(AND(OR(AND(OR(B935="ICE",AND(B935="nzev",D935&gt;2035)),D935&gt;0),B935="ZEV",AND(B935="nzev",D935&lt;=2035)),E935&lt;&gt;BL),VLOOKUP(E935,Selection!$C$2:$D$11,2,FALSE),0)</f>
        <v>0</v>
      </c>
      <c r="K935" s="18">
        <f t="shared" si="121"/>
        <v>0</v>
      </c>
      <c r="L935" s="34">
        <f t="shared" si="126"/>
        <v>0</v>
      </c>
      <c r="M935" s="17">
        <f t="shared" si="122"/>
        <v>0</v>
      </c>
      <c r="N935" s="33">
        <f t="shared" si="123"/>
        <v>0</v>
      </c>
      <c r="O935" s="17">
        <f t="shared" si="124"/>
        <v>0</v>
      </c>
      <c r="AF935"/>
      <c r="AG935"/>
    </row>
    <row r="936" spans="2:33" x14ac:dyDescent="0.2">
      <c r="B936" s="15"/>
      <c r="D936" s="60"/>
      <c r="E936" s="61"/>
      <c r="F936" s="60">
        <f t="shared" si="119"/>
        <v>0</v>
      </c>
      <c r="G936" s="62">
        <f t="shared" si="120"/>
        <v>0</v>
      </c>
      <c r="H936" s="62">
        <f t="shared" si="125"/>
        <v>0</v>
      </c>
      <c r="I936" s="62">
        <f>IF(AND(OR(AND(OR(B936="ICE",AND(B936="nzev",D936&gt;2035)),D936&gt;0),B936="ZEV",AND(B936="nzev",D936&lt;=2035)),E936&lt;&gt;BL),VLOOKUP(E936,Selection!$C$2:$D$11,2,FALSE),0)</f>
        <v>0</v>
      </c>
      <c r="K936" s="18">
        <f t="shared" si="121"/>
        <v>0</v>
      </c>
      <c r="L936" s="34">
        <f t="shared" si="126"/>
        <v>0</v>
      </c>
      <c r="M936" s="17">
        <f t="shared" si="122"/>
        <v>0</v>
      </c>
      <c r="N936" s="33">
        <f t="shared" si="123"/>
        <v>0</v>
      </c>
      <c r="O936" s="17">
        <f t="shared" si="124"/>
        <v>0</v>
      </c>
      <c r="AF936"/>
      <c r="AG936"/>
    </row>
    <row r="937" spans="2:33" x14ac:dyDescent="0.2">
      <c r="B937" s="15"/>
      <c r="D937" s="60"/>
      <c r="E937" s="61"/>
      <c r="F937" s="60">
        <f t="shared" si="119"/>
        <v>0</v>
      </c>
      <c r="G937" s="62">
        <f t="shared" si="120"/>
        <v>0</v>
      </c>
      <c r="H937" s="62">
        <f t="shared" si="125"/>
        <v>0</v>
      </c>
      <c r="I937" s="62">
        <f>IF(AND(OR(AND(OR(B937="ICE",AND(B937="nzev",D937&gt;2035)),D937&gt;0),B937="ZEV",AND(B937="nzev",D937&lt;=2035)),E937&lt;&gt;BL),VLOOKUP(E937,Selection!$C$2:$D$11,2,FALSE),0)</f>
        <v>0</v>
      </c>
      <c r="K937" s="18">
        <f t="shared" si="121"/>
        <v>0</v>
      </c>
      <c r="L937" s="34">
        <f t="shared" si="126"/>
        <v>0</v>
      </c>
      <c r="M937" s="17">
        <f t="shared" si="122"/>
        <v>0</v>
      </c>
      <c r="N937" s="33">
        <f t="shared" si="123"/>
        <v>0</v>
      </c>
      <c r="O937" s="17">
        <f t="shared" si="124"/>
        <v>0</v>
      </c>
      <c r="AF937"/>
      <c r="AG937"/>
    </row>
    <row r="938" spans="2:33" x14ac:dyDescent="0.2">
      <c r="B938" s="15"/>
      <c r="D938" s="60"/>
      <c r="E938" s="61"/>
      <c r="F938" s="60">
        <f t="shared" si="119"/>
        <v>0</v>
      </c>
      <c r="G938" s="62">
        <f t="shared" si="120"/>
        <v>0</v>
      </c>
      <c r="H938" s="62">
        <f t="shared" si="125"/>
        <v>0</v>
      </c>
      <c r="I938" s="62">
        <f>IF(AND(OR(AND(OR(B938="ICE",AND(B938="nzev",D938&gt;2035)),D938&gt;0),B938="ZEV",AND(B938="nzev",D938&lt;=2035)),E938&lt;&gt;BL),VLOOKUP(E938,Selection!$C$2:$D$11,2,FALSE),0)</f>
        <v>0</v>
      </c>
      <c r="K938" s="18">
        <f t="shared" si="121"/>
        <v>0</v>
      </c>
      <c r="L938" s="34">
        <f t="shared" si="126"/>
        <v>0</v>
      </c>
      <c r="M938" s="17">
        <f t="shared" si="122"/>
        <v>0</v>
      </c>
      <c r="N938" s="33">
        <f t="shared" si="123"/>
        <v>0</v>
      </c>
      <c r="O938" s="17">
        <f t="shared" si="124"/>
        <v>0</v>
      </c>
      <c r="AF938"/>
      <c r="AG938"/>
    </row>
    <row r="939" spans="2:33" x14ac:dyDescent="0.2">
      <c r="B939" s="15"/>
      <c r="D939" s="60"/>
      <c r="E939" s="61"/>
      <c r="F939" s="60">
        <f t="shared" si="119"/>
        <v>0</v>
      </c>
      <c r="G939" s="62">
        <f t="shared" si="120"/>
        <v>0</v>
      </c>
      <c r="H939" s="62">
        <f t="shared" si="125"/>
        <v>0</v>
      </c>
      <c r="I939" s="62">
        <f>IF(AND(OR(AND(OR(B939="ICE",AND(B939="nzev",D939&gt;2035)),D939&gt;0),B939="ZEV",AND(B939="nzev",D939&lt;=2035)),E939&lt;&gt;BL),VLOOKUP(E939,Selection!$C$2:$D$11,2,FALSE),0)</f>
        <v>0</v>
      </c>
      <c r="K939" s="18">
        <f t="shared" si="121"/>
        <v>0</v>
      </c>
      <c r="L939" s="34">
        <f t="shared" si="126"/>
        <v>0</v>
      </c>
      <c r="M939" s="17">
        <f t="shared" si="122"/>
        <v>0</v>
      </c>
      <c r="N939" s="33">
        <f t="shared" si="123"/>
        <v>0</v>
      </c>
      <c r="O939" s="17">
        <f t="shared" si="124"/>
        <v>0</v>
      </c>
      <c r="AF939"/>
      <c r="AG939"/>
    </row>
    <row r="940" spans="2:33" x14ac:dyDescent="0.2">
      <c r="B940" s="15"/>
      <c r="D940" s="60"/>
      <c r="E940" s="61"/>
      <c r="F940" s="60">
        <f t="shared" si="119"/>
        <v>0</v>
      </c>
      <c r="G940" s="62">
        <f t="shared" si="120"/>
        <v>0</v>
      </c>
      <c r="H940" s="62">
        <f t="shared" si="125"/>
        <v>0</v>
      </c>
      <c r="I940" s="62">
        <f>IF(AND(OR(AND(OR(B940="ICE",AND(B940="nzev",D940&gt;2035)),D940&gt;0),B940="ZEV",AND(B940="nzev",D940&lt;=2035)),E940&lt;&gt;BL),VLOOKUP(E940,Selection!$C$2:$D$11,2,FALSE),0)</f>
        <v>0</v>
      </c>
      <c r="K940" s="18">
        <f t="shared" si="121"/>
        <v>0</v>
      </c>
      <c r="L940" s="34">
        <f t="shared" si="126"/>
        <v>0</v>
      </c>
      <c r="M940" s="17">
        <f t="shared" si="122"/>
        <v>0</v>
      </c>
      <c r="N940" s="33">
        <f t="shared" si="123"/>
        <v>0</v>
      </c>
      <c r="O940" s="17">
        <f t="shared" si="124"/>
        <v>0</v>
      </c>
      <c r="AF940"/>
      <c r="AG940"/>
    </row>
    <row r="941" spans="2:33" x14ac:dyDescent="0.2">
      <c r="B941" s="15"/>
      <c r="D941" s="60"/>
      <c r="E941" s="61"/>
      <c r="F941" s="60">
        <f t="shared" si="119"/>
        <v>0</v>
      </c>
      <c r="G941" s="62">
        <f t="shared" si="120"/>
        <v>0</v>
      </c>
      <c r="H941" s="62">
        <f t="shared" si="125"/>
        <v>0</v>
      </c>
      <c r="I941" s="62">
        <f>IF(AND(OR(AND(OR(B941="ICE",AND(B941="nzev",D941&gt;2035)),D941&gt;0),B941="ZEV",AND(B941="nzev",D941&lt;=2035)),E941&lt;&gt;BL),VLOOKUP(E941,Selection!$C$2:$D$11,2,FALSE),0)</f>
        <v>0</v>
      </c>
      <c r="K941" s="18">
        <f t="shared" si="121"/>
        <v>0</v>
      </c>
      <c r="L941" s="34">
        <f t="shared" si="126"/>
        <v>0</v>
      </c>
      <c r="M941" s="17">
        <f t="shared" si="122"/>
        <v>0</v>
      </c>
      <c r="N941" s="33">
        <f t="shared" si="123"/>
        <v>0</v>
      </c>
      <c r="O941" s="17">
        <f t="shared" si="124"/>
        <v>0</v>
      </c>
      <c r="AF941"/>
      <c r="AG941"/>
    </row>
    <row r="942" spans="2:33" x14ac:dyDescent="0.2">
      <c r="B942" s="15"/>
      <c r="D942" s="60"/>
      <c r="E942" s="61"/>
      <c r="F942" s="60">
        <f t="shared" si="119"/>
        <v>0</v>
      </c>
      <c r="G942" s="62">
        <f t="shared" si="120"/>
        <v>0</v>
      </c>
      <c r="H942" s="62">
        <f t="shared" si="125"/>
        <v>0</v>
      </c>
      <c r="I942" s="62">
        <f>IF(AND(OR(AND(OR(B942="ICE",AND(B942="nzev",D942&gt;2035)),D942&gt;0),B942="ZEV",AND(B942="nzev",D942&lt;=2035)),E942&lt;&gt;BL),VLOOKUP(E942,Selection!$C$2:$D$11,2,FALSE),0)</f>
        <v>0</v>
      </c>
      <c r="K942" s="18">
        <f t="shared" si="121"/>
        <v>0</v>
      </c>
      <c r="L942" s="34">
        <f t="shared" si="126"/>
        <v>0</v>
      </c>
      <c r="M942" s="17">
        <f t="shared" si="122"/>
        <v>0</v>
      </c>
      <c r="N942" s="33">
        <f t="shared" si="123"/>
        <v>0</v>
      </c>
      <c r="O942" s="17">
        <f t="shared" si="124"/>
        <v>0</v>
      </c>
      <c r="AF942"/>
      <c r="AG942"/>
    </row>
    <row r="943" spans="2:33" x14ac:dyDescent="0.2">
      <c r="B943" s="15"/>
      <c r="D943" s="60"/>
      <c r="E943" s="61"/>
      <c r="F943" s="60">
        <f t="shared" si="119"/>
        <v>0</v>
      </c>
      <c r="G943" s="62">
        <f t="shared" si="120"/>
        <v>0</v>
      </c>
      <c r="H943" s="62">
        <f t="shared" si="125"/>
        <v>0</v>
      </c>
      <c r="I943" s="62">
        <f>IF(AND(OR(AND(OR(B943="ICE",AND(B943="nzev",D943&gt;2035)),D943&gt;0),B943="ZEV",AND(B943="nzev",D943&lt;=2035)),E943&lt;&gt;BL),VLOOKUP(E943,Selection!$C$2:$D$11,2,FALSE),0)</f>
        <v>0</v>
      </c>
      <c r="K943" s="18">
        <f t="shared" si="121"/>
        <v>0</v>
      </c>
      <c r="L943" s="34">
        <f t="shared" si="126"/>
        <v>0</v>
      </c>
      <c r="M943" s="17">
        <f t="shared" si="122"/>
        <v>0</v>
      </c>
      <c r="N943" s="33">
        <f t="shared" si="123"/>
        <v>0</v>
      </c>
      <c r="O943" s="17">
        <f t="shared" si="124"/>
        <v>0</v>
      </c>
      <c r="AF943"/>
      <c r="AG943"/>
    </row>
    <row r="944" spans="2:33" x14ac:dyDescent="0.2">
      <c r="B944" s="15"/>
      <c r="D944" s="60"/>
      <c r="E944" s="61"/>
      <c r="F944" s="60">
        <f t="shared" si="119"/>
        <v>0</v>
      </c>
      <c r="G944" s="62">
        <f t="shared" si="120"/>
        <v>0</v>
      </c>
      <c r="H944" s="62">
        <f t="shared" si="125"/>
        <v>0</v>
      </c>
      <c r="I944" s="62">
        <f>IF(AND(OR(AND(OR(B944="ICE",AND(B944="nzev",D944&gt;2035)),D944&gt;0),B944="ZEV",AND(B944="nzev",D944&lt;=2035)),E944&lt;&gt;BL),VLOOKUP(E944,Selection!$C$2:$D$11,2,FALSE),0)</f>
        <v>0</v>
      </c>
      <c r="K944" s="18">
        <f t="shared" si="121"/>
        <v>0</v>
      </c>
      <c r="L944" s="34">
        <f t="shared" si="126"/>
        <v>0</v>
      </c>
      <c r="M944" s="17">
        <f t="shared" si="122"/>
        <v>0</v>
      </c>
      <c r="N944" s="33">
        <f t="shared" si="123"/>
        <v>0</v>
      </c>
      <c r="O944" s="17">
        <f t="shared" si="124"/>
        <v>0</v>
      </c>
      <c r="AF944"/>
      <c r="AG944"/>
    </row>
    <row r="945" spans="2:33" x14ac:dyDescent="0.2">
      <c r="B945" s="15"/>
      <c r="D945" s="60"/>
      <c r="E945" s="61"/>
      <c r="F945" s="60">
        <f t="shared" si="119"/>
        <v>0</v>
      </c>
      <c r="G945" s="62">
        <f t="shared" si="120"/>
        <v>0</v>
      </c>
      <c r="H945" s="62">
        <f t="shared" si="125"/>
        <v>0</v>
      </c>
      <c r="I945" s="62">
        <f>IF(AND(OR(AND(OR(B945="ICE",AND(B945="nzev",D945&gt;2035)),D945&gt;0),B945="ZEV",AND(B945="nzev",D945&lt;=2035)),E945&lt;&gt;BL),VLOOKUP(E945,Selection!$C$2:$D$11,2,FALSE),0)</f>
        <v>0</v>
      </c>
      <c r="K945" s="18">
        <f t="shared" si="121"/>
        <v>0</v>
      </c>
      <c r="L945" s="34">
        <f t="shared" si="126"/>
        <v>0</v>
      </c>
      <c r="M945" s="17">
        <f t="shared" si="122"/>
        <v>0</v>
      </c>
      <c r="N945" s="33">
        <f t="shared" si="123"/>
        <v>0</v>
      </c>
      <c r="O945" s="17">
        <f t="shared" si="124"/>
        <v>0</v>
      </c>
      <c r="AE945" s="18"/>
      <c r="AG945"/>
    </row>
    <row r="946" spans="2:33" x14ac:dyDescent="0.2">
      <c r="B946" s="15"/>
      <c r="D946" s="60"/>
      <c r="E946" s="61"/>
      <c r="F946" s="60">
        <f t="shared" si="119"/>
        <v>0</v>
      </c>
      <c r="G946" s="62">
        <f t="shared" si="120"/>
        <v>0</v>
      </c>
      <c r="H946" s="62">
        <f t="shared" si="125"/>
        <v>0</v>
      </c>
      <c r="I946" s="62">
        <f>IF(AND(OR(AND(OR(B946="ICE",AND(B946="nzev",D946&gt;2035)),D946&gt;0),B946="ZEV",AND(B946="nzev",D946&lt;=2035)),E946&lt;&gt;BL),VLOOKUP(E946,Selection!$C$2:$D$11,2,FALSE),0)</f>
        <v>0</v>
      </c>
      <c r="K946" s="18">
        <f t="shared" si="121"/>
        <v>0</v>
      </c>
      <c r="L946" s="34">
        <f t="shared" si="126"/>
        <v>0</v>
      </c>
      <c r="M946" s="17">
        <f t="shared" si="122"/>
        <v>0</v>
      </c>
      <c r="N946" s="33">
        <f t="shared" si="123"/>
        <v>0</v>
      </c>
      <c r="O946" s="17">
        <f t="shared" si="124"/>
        <v>0</v>
      </c>
      <c r="AE946" s="18"/>
      <c r="AG946"/>
    </row>
    <row r="947" spans="2:33" x14ac:dyDescent="0.2">
      <c r="B947" s="15"/>
      <c r="D947" s="60"/>
      <c r="E947" s="61"/>
      <c r="F947" s="60">
        <f t="shared" si="119"/>
        <v>0</v>
      </c>
      <c r="G947" s="62">
        <f t="shared" si="120"/>
        <v>0</v>
      </c>
      <c r="H947" s="62">
        <f t="shared" si="125"/>
        <v>0</v>
      </c>
      <c r="I947" s="62">
        <f>IF(AND(OR(AND(OR(B947="ICE",AND(B947="nzev",D947&gt;2035)),D947&gt;0),B947="ZEV",AND(B947="nzev",D947&lt;=2035)),E947&lt;&gt;BL),VLOOKUP(E947,Selection!$C$2:$D$11,2,FALSE),0)</f>
        <v>0</v>
      </c>
      <c r="K947" s="18">
        <f t="shared" si="121"/>
        <v>0</v>
      </c>
      <c r="L947" s="34">
        <f t="shared" si="126"/>
        <v>0</v>
      </c>
      <c r="M947" s="17">
        <f t="shared" si="122"/>
        <v>0</v>
      </c>
      <c r="N947" s="33">
        <f t="shared" si="123"/>
        <v>0</v>
      </c>
      <c r="O947" s="17">
        <f t="shared" si="124"/>
        <v>0</v>
      </c>
      <c r="AE947" s="18"/>
      <c r="AG947"/>
    </row>
    <row r="948" spans="2:33" x14ac:dyDescent="0.2">
      <c r="B948" s="15"/>
      <c r="D948" s="60"/>
      <c r="E948" s="61"/>
      <c r="F948" s="60">
        <f t="shared" si="119"/>
        <v>0</v>
      </c>
      <c r="G948" s="62">
        <f t="shared" si="120"/>
        <v>0</v>
      </c>
      <c r="H948" s="62">
        <f t="shared" si="125"/>
        <v>0</v>
      </c>
      <c r="I948" s="62">
        <f>IF(AND(OR(AND(OR(B948="ICE",AND(B948="nzev",D948&gt;2035)),D948&gt;0),B948="ZEV",AND(B948="nzev",D948&lt;=2035)),E948&lt;&gt;BL),VLOOKUP(E948,Selection!$C$2:$D$11,2,FALSE),0)</f>
        <v>0</v>
      </c>
      <c r="K948" s="18">
        <f t="shared" si="121"/>
        <v>0</v>
      </c>
      <c r="L948" s="34">
        <f t="shared" si="126"/>
        <v>0</v>
      </c>
      <c r="M948" s="17">
        <f t="shared" si="122"/>
        <v>0</v>
      </c>
      <c r="N948" s="33">
        <f t="shared" si="123"/>
        <v>0</v>
      </c>
      <c r="O948" s="17">
        <f t="shared" si="124"/>
        <v>0</v>
      </c>
      <c r="AE948" s="18"/>
      <c r="AG948"/>
    </row>
    <row r="949" spans="2:33" x14ac:dyDescent="0.2">
      <c r="B949" s="15"/>
      <c r="D949" s="60"/>
      <c r="E949" s="61"/>
      <c r="F949" s="60">
        <f t="shared" si="119"/>
        <v>0</v>
      </c>
      <c r="G949" s="62">
        <f t="shared" si="120"/>
        <v>0</v>
      </c>
      <c r="H949" s="62">
        <f t="shared" si="125"/>
        <v>0</v>
      </c>
      <c r="I949" s="62">
        <f>IF(AND(OR(AND(OR(B949="ICE",AND(B949="nzev",D949&gt;2035)),D949&gt;0),B949="ZEV",AND(B949="nzev",D949&lt;=2035)),E949&lt;&gt;BL),VLOOKUP(E949,Selection!$C$2:$D$11,2,FALSE),0)</f>
        <v>0</v>
      </c>
      <c r="K949" s="18">
        <f t="shared" si="121"/>
        <v>0</v>
      </c>
      <c r="L949" s="34">
        <f t="shared" si="126"/>
        <v>0</v>
      </c>
      <c r="M949" s="17">
        <f t="shared" si="122"/>
        <v>0</v>
      </c>
      <c r="N949" s="33">
        <f t="shared" si="123"/>
        <v>0</v>
      </c>
      <c r="O949" s="17">
        <f t="shared" si="124"/>
        <v>0</v>
      </c>
      <c r="AE949" s="18"/>
      <c r="AG949"/>
    </row>
    <row r="950" spans="2:33" x14ac:dyDescent="0.2">
      <c r="B950" s="15"/>
      <c r="D950" s="60"/>
      <c r="E950" s="61"/>
      <c r="F950" s="60">
        <f t="shared" si="119"/>
        <v>0</v>
      </c>
      <c r="G950" s="62">
        <f t="shared" si="120"/>
        <v>0</v>
      </c>
      <c r="H950" s="62">
        <f t="shared" si="125"/>
        <v>0</v>
      </c>
      <c r="I950" s="62">
        <f>IF(AND(OR(AND(OR(B950="ICE",AND(B950="nzev",D950&gt;2035)),D950&gt;0),B950="ZEV",AND(B950="nzev",D950&lt;=2035)),E950&lt;&gt;BL),VLOOKUP(E950,Selection!$C$2:$D$11,2,FALSE),0)</f>
        <v>0</v>
      </c>
      <c r="K950" s="18">
        <f t="shared" si="121"/>
        <v>0</v>
      </c>
      <c r="L950" s="34">
        <f t="shared" si="126"/>
        <v>0</v>
      </c>
      <c r="M950" s="17">
        <f t="shared" si="122"/>
        <v>0</v>
      </c>
      <c r="N950" s="33">
        <f t="shared" si="123"/>
        <v>0</v>
      </c>
      <c r="O950" s="17">
        <f t="shared" si="124"/>
        <v>0</v>
      </c>
      <c r="AE950" s="18"/>
      <c r="AG950"/>
    </row>
    <row r="951" spans="2:33" x14ac:dyDescent="0.2">
      <c r="B951" s="15"/>
      <c r="D951" s="60"/>
      <c r="E951" s="61"/>
      <c r="F951" s="60">
        <f t="shared" si="119"/>
        <v>0</v>
      </c>
      <c r="G951" s="62">
        <f t="shared" si="120"/>
        <v>0</v>
      </c>
      <c r="H951" s="62">
        <f t="shared" si="125"/>
        <v>0</v>
      </c>
      <c r="I951" s="62">
        <f>IF(AND(OR(AND(OR(B951="ICE",AND(B951="nzev",D951&gt;2035)),D951&gt;0),B951="ZEV",AND(B951="nzev",D951&lt;=2035)),E951&lt;&gt;BL),VLOOKUP(E951,Selection!$C$2:$D$11,2,FALSE),0)</f>
        <v>0</v>
      </c>
      <c r="K951" s="18">
        <f t="shared" si="121"/>
        <v>0</v>
      </c>
      <c r="L951" s="34">
        <f t="shared" si="126"/>
        <v>0</v>
      </c>
      <c r="M951" s="17">
        <f t="shared" si="122"/>
        <v>0</v>
      </c>
      <c r="N951" s="33">
        <f t="shared" si="123"/>
        <v>0</v>
      </c>
      <c r="O951" s="17">
        <f t="shared" si="124"/>
        <v>0</v>
      </c>
      <c r="AE951" s="18"/>
      <c r="AG951"/>
    </row>
    <row r="952" spans="2:33" x14ac:dyDescent="0.2">
      <c r="B952" s="15"/>
      <c r="D952" s="60"/>
      <c r="E952" s="61"/>
      <c r="F952" s="60">
        <f t="shared" si="119"/>
        <v>0</v>
      </c>
      <c r="G952" s="62">
        <f t="shared" si="120"/>
        <v>0</v>
      </c>
      <c r="H952" s="62">
        <f t="shared" si="125"/>
        <v>0</v>
      </c>
      <c r="I952" s="62">
        <f>IF(AND(OR(AND(OR(B952="ICE",AND(B952="nzev",D952&gt;2035)),D952&gt;0),B952="ZEV",AND(B952="nzev",D952&lt;=2035)),E952&lt;&gt;BL),VLOOKUP(E952,Selection!$C$2:$D$11,2,FALSE),0)</f>
        <v>0</v>
      </c>
      <c r="K952" s="18">
        <f t="shared" si="121"/>
        <v>0</v>
      </c>
      <c r="L952" s="34">
        <f t="shared" si="126"/>
        <v>0</v>
      </c>
      <c r="M952" s="17">
        <f t="shared" si="122"/>
        <v>0</v>
      </c>
      <c r="N952" s="33">
        <f t="shared" si="123"/>
        <v>0</v>
      </c>
      <c r="O952" s="17">
        <f t="shared" si="124"/>
        <v>0</v>
      </c>
      <c r="AE952" s="18"/>
      <c r="AG952"/>
    </row>
    <row r="953" spans="2:33" x14ac:dyDescent="0.2">
      <c r="B953" s="15"/>
      <c r="D953" s="60"/>
      <c r="E953" s="61"/>
      <c r="F953" s="60">
        <f t="shared" si="119"/>
        <v>0</v>
      </c>
      <c r="G953" s="62">
        <f t="shared" si="120"/>
        <v>0</v>
      </c>
      <c r="H953" s="62">
        <f t="shared" si="125"/>
        <v>0</v>
      </c>
      <c r="I953" s="62">
        <f>IF(AND(OR(AND(OR(B953="ICE",AND(B953="nzev",D953&gt;2035)),D953&gt;0),B953="ZEV",AND(B953="nzev",D953&lt;=2035)),E953&lt;&gt;BL),VLOOKUP(E953,Selection!$C$2:$D$11,2,FALSE),0)</f>
        <v>0</v>
      </c>
      <c r="K953" s="18">
        <f t="shared" si="121"/>
        <v>0</v>
      </c>
      <c r="L953" s="34">
        <f t="shared" si="126"/>
        <v>0</v>
      </c>
      <c r="M953" s="17">
        <f t="shared" si="122"/>
        <v>0</v>
      </c>
      <c r="N953" s="33">
        <f t="shared" si="123"/>
        <v>0</v>
      </c>
      <c r="O953" s="17">
        <f t="shared" si="124"/>
        <v>0</v>
      </c>
      <c r="AE953" s="18"/>
      <c r="AG953"/>
    </row>
    <row r="954" spans="2:33" x14ac:dyDescent="0.2">
      <c r="B954" s="15"/>
      <c r="D954" s="60"/>
      <c r="E954" s="61"/>
      <c r="F954" s="60">
        <f t="shared" si="119"/>
        <v>0</v>
      </c>
      <c r="G954" s="62">
        <f t="shared" si="120"/>
        <v>0</v>
      </c>
      <c r="H954" s="62">
        <f t="shared" si="125"/>
        <v>0</v>
      </c>
      <c r="I954" s="62">
        <f>IF(AND(OR(AND(OR(B954="ICE",AND(B954="nzev",D954&gt;2035)),D954&gt;0),B954="ZEV",AND(B954="nzev",D954&lt;=2035)),E954&lt;&gt;BL),VLOOKUP(E954,Selection!$C$2:$D$11,2,FALSE),0)</f>
        <v>0</v>
      </c>
      <c r="K954" s="18">
        <f t="shared" si="121"/>
        <v>0</v>
      </c>
      <c r="L954" s="34">
        <f t="shared" si="126"/>
        <v>0</v>
      </c>
      <c r="M954" s="17">
        <f t="shared" si="122"/>
        <v>0</v>
      </c>
      <c r="N954" s="33">
        <f t="shared" si="123"/>
        <v>0</v>
      </c>
      <c r="O954" s="17">
        <f t="shared" si="124"/>
        <v>0</v>
      </c>
      <c r="AE954" s="18"/>
      <c r="AG954"/>
    </row>
    <row r="955" spans="2:33" x14ac:dyDescent="0.2">
      <c r="B955" s="15"/>
      <c r="D955" s="60"/>
      <c r="E955" s="61"/>
      <c r="F955" s="60">
        <f t="shared" si="119"/>
        <v>0</v>
      </c>
      <c r="G955" s="62">
        <f t="shared" si="120"/>
        <v>0</v>
      </c>
      <c r="H955" s="62">
        <f t="shared" si="125"/>
        <v>0</v>
      </c>
      <c r="I955" s="62">
        <f>IF(AND(OR(AND(OR(B955="ICE",AND(B955="nzev",D955&gt;2035)),D955&gt;0),B955="ZEV",AND(B955="nzev",D955&lt;=2035)),E955&lt;&gt;BL),VLOOKUP(E955,Selection!$C$2:$D$11,2,FALSE),0)</f>
        <v>0</v>
      </c>
      <c r="K955" s="18">
        <f t="shared" si="121"/>
        <v>0</v>
      </c>
      <c r="L955" s="34">
        <f t="shared" si="126"/>
        <v>0</v>
      </c>
      <c r="M955" s="17">
        <f t="shared" si="122"/>
        <v>0</v>
      </c>
      <c r="N955" s="33">
        <f t="shared" si="123"/>
        <v>0</v>
      </c>
      <c r="O955" s="17">
        <f t="shared" si="124"/>
        <v>0</v>
      </c>
      <c r="AE955" s="18"/>
      <c r="AG955"/>
    </row>
    <row r="956" spans="2:33" x14ac:dyDescent="0.2">
      <c r="B956" s="15"/>
      <c r="D956" s="60"/>
      <c r="E956" s="61"/>
      <c r="F956" s="60">
        <f t="shared" si="119"/>
        <v>0</v>
      </c>
      <c r="G956" s="62">
        <f t="shared" si="120"/>
        <v>0</v>
      </c>
      <c r="H956" s="62">
        <f t="shared" si="125"/>
        <v>0</v>
      </c>
      <c r="I956" s="62">
        <f>IF(AND(OR(AND(OR(B956="ICE",AND(B956="nzev",D956&gt;2035)),D956&gt;0),B956="ZEV",AND(B956="nzev",D956&lt;=2035)),E956&lt;&gt;BL),VLOOKUP(E956,Selection!$C$2:$D$11,2,FALSE),0)</f>
        <v>0</v>
      </c>
      <c r="K956" s="18">
        <f t="shared" si="121"/>
        <v>0</v>
      </c>
      <c r="L956" s="34">
        <f t="shared" si="126"/>
        <v>0</v>
      </c>
      <c r="M956" s="17">
        <f t="shared" si="122"/>
        <v>0</v>
      </c>
      <c r="N956" s="33">
        <f t="shared" si="123"/>
        <v>0</v>
      </c>
      <c r="O956" s="17">
        <f t="shared" si="124"/>
        <v>0</v>
      </c>
      <c r="AE956" s="18"/>
      <c r="AG956"/>
    </row>
    <row r="957" spans="2:33" x14ac:dyDescent="0.2">
      <c r="B957" s="15"/>
      <c r="D957" s="60"/>
      <c r="E957" s="61"/>
      <c r="F957" s="60">
        <f t="shared" si="119"/>
        <v>0</v>
      </c>
      <c r="G957" s="62">
        <f t="shared" si="120"/>
        <v>0</v>
      </c>
      <c r="H957" s="62">
        <f t="shared" si="125"/>
        <v>0</v>
      </c>
      <c r="I957" s="62">
        <f>IF(AND(OR(AND(OR(B957="ICE",AND(B957="nzev",D957&gt;2035)),D957&gt;0),B957="ZEV",AND(B957="nzev",D957&lt;=2035)),E957&lt;&gt;BL),VLOOKUP(E957,Selection!$C$2:$D$11,2,FALSE),0)</f>
        <v>0</v>
      </c>
      <c r="K957" s="18">
        <f t="shared" si="121"/>
        <v>0</v>
      </c>
      <c r="L957" s="34">
        <f t="shared" si="126"/>
        <v>0</v>
      </c>
      <c r="M957" s="17">
        <f t="shared" si="122"/>
        <v>0</v>
      </c>
      <c r="N957" s="33">
        <f t="shared" si="123"/>
        <v>0</v>
      </c>
      <c r="O957" s="17">
        <f t="shared" si="124"/>
        <v>0</v>
      </c>
      <c r="AE957" s="18"/>
      <c r="AG957"/>
    </row>
    <row r="958" spans="2:33" x14ac:dyDescent="0.2">
      <c r="B958" s="15"/>
      <c r="D958" s="60"/>
      <c r="E958" s="61"/>
      <c r="F958" s="60">
        <f t="shared" si="119"/>
        <v>0</v>
      </c>
      <c r="G958" s="62">
        <f t="shared" si="120"/>
        <v>0</v>
      </c>
      <c r="H958" s="62">
        <f t="shared" si="125"/>
        <v>0</v>
      </c>
      <c r="I958" s="62">
        <f>IF(AND(OR(AND(OR(B958="ICE",AND(B958="nzev",D958&gt;2035)),D958&gt;0),B958="ZEV",AND(B958="nzev",D958&lt;=2035)),E958&lt;&gt;BL),VLOOKUP(E958,Selection!$C$2:$D$11,2,FALSE),0)</f>
        <v>0</v>
      </c>
      <c r="K958" s="18">
        <f t="shared" si="121"/>
        <v>0</v>
      </c>
      <c r="L958" s="34">
        <f t="shared" si="126"/>
        <v>0</v>
      </c>
      <c r="M958" s="17">
        <f t="shared" si="122"/>
        <v>0</v>
      </c>
      <c r="N958" s="33">
        <f t="shared" si="123"/>
        <v>0</v>
      </c>
      <c r="O958" s="17">
        <f t="shared" si="124"/>
        <v>0</v>
      </c>
      <c r="AE958" s="18"/>
      <c r="AG958"/>
    </row>
    <row r="959" spans="2:33" x14ac:dyDescent="0.2">
      <c r="B959" s="15"/>
      <c r="D959" s="60"/>
      <c r="E959" s="61"/>
      <c r="F959" s="60">
        <f t="shared" si="119"/>
        <v>0</v>
      </c>
      <c r="G959" s="62">
        <f t="shared" si="120"/>
        <v>0</v>
      </c>
      <c r="H959" s="62">
        <f t="shared" si="125"/>
        <v>0</v>
      </c>
      <c r="I959" s="62">
        <f>IF(AND(OR(AND(OR(B959="ICE",AND(B959="nzev",D959&gt;2035)),D959&gt;0),B959="ZEV",AND(B959="nzev",D959&lt;=2035)),E959&lt;&gt;BL),VLOOKUP(E959,Selection!$C$2:$D$11,2,FALSE),0)</f>
        <v>0</v>
      </c>
      <c r="K959" s="18">
        <f t="shared" si="121"/>
        <v>0</v>
      </c>
      <c r="L959" s="34">
        <f t="shared" si="126"/>
        <v>0</v>
      </c>
      <c r="M959" s="17">
        <f t="shared" si="122"/>
        <v>0</v>
      </c>
      <c r="N959" s="33">
        <f t="shared" si="123"/>
        <v>0</v>
      </c>
      <c r="O959" s="17">
        <f t="shared" si="124"/>
        <v>0</v>
      </c>
      <c r="AE959" s="18"/>
      <c r="AG959"/>
    </row>
    <row r="960" spans="2:33" x14ac:dyDescent="0.2">
      <c r="B960" s="15"/>
      <c r="D960" s="60"/>
      <c r="E960" s="61"/>
      <c r="F960" s="60">
        <f t="shared" si="119"/>
        <v>0</v>
      </c>
      <c r="G960" s="62">
        <f t="shared" si="120"/>
        <v>0</v>
      </c>
      <c r="H960" s="62">
        <f t="shared" si="125"/>
        <v>0</v>
      </c>
      <c r="I960" s="62">
        <f>IF(AND(OR(AND(OR(B960="ICE",AND(B960="nzev",D960&gt;2035)),D960&gt;0),B960="ZEV",AND(B960="nzev",D960&lt;=2035)),E960&lt;&gt;BL),VLOOKUP(E960,Selection!$C$2:$D$11,2,FALSE),0)</f>
        <v>0</v>
      </c>
      <c r="K960" s="18">
        <f t="shared" si="121"/>
        <v>0</v>
      </c>
      <c r="L960" s="34">
        <f t="shared" si="126"/>
        <v>0</v>
      </c>
      <c r="M960" s="17">
        <f t="shared" si="122"/>
        <v>0</v>
      </c>
      <c r="N960" s="33">
        <f t="shared" si="123"/>
        <v>0</v>
      </c>
      <c r="O960" s="17">
        <f t="shared" si="124"/>
        <v>0</v>
      </c>
      <c r="AE960" s="18"/>
      <c r="AG960"/>
    </row>
    <row r="961" spans="2:33" x14ac:dyDescent="0.2">
      <c r="B961" s="15"/>
      <c r="D961" s="60"/>
      <c r="E961" s="61"/>
      <c r="F961" s="60">
        <f t="shared" si="119"/>
        <v>0</v>
      </c>
      <c r="G961" s="62">
        <f t="shared" si="120"/>
        <v>0</v>
      </c>
      <c r="H961" s="62">
        <f t="shared" si="125"/>
        <v>0</v>
      </c>
      <c r="I961" s="62">
        <f>IF(AND(OR(AND(OR(B961="ICE",AND(B961="nzev",D961&gt;2035)),D961&gt;0),B961="ZEV",AND(B961="nzev",D961&lt;=2035)),E961&lt;&gt;BL),VLOOKUP(E961,Selection!$C$2:$D$11,2,FALSE),0)</f>
        <v>0</v>
      </c>
      <c r="K961" s="18">
        <f t="shared" si="121"/>
        <v>0</v>
      </c>
      <c r="L961" s="34">
        <f t="shared" si="126"/>
        <v>0</v>
      </c>
      <c r="M961" s="17">
        <f t="shared" si="122"/>
        <v>0</v>
      </c>
      <c r="N961" s="33">
        <f t="shared" si="123"/>
        <v>0</v>
      </c>
      <c r="O961" s="17">
        <f t="shared" si="124"/>
        <v>0</v>
      </c>
      <c r="AE961" s="18"/>
      <c r="AG961"/>
    </row>
    <row r="962" spans="2:33" x14ac:dyDescent="0.2">
      <c r="B962" s="15"/>
      <c r="D962" s="60"/>
      <c r="E962" s="61"/>
      <c r="F962" s="60">
        <f t="shared" si="119"/>
        <v>0</v>
      </c>
      <c r="G962" s="62">
        <f t="shared" si="120"/>
        <v>0</v>
      </c>
      <c r="H962" s="62">
        <f t="shared" si="125"/>
        <v>0</v>
      </c>
      <c r="I962" s="62">
        <f>IF(AND(OR(AND(OR(B962="ICE",AND(B962="nzev",D962&gt;2035)),D962&gt;0),B962="ZEV",AND(B962="nzev",D962&lt;=2035)),E962&lt;&gt;BL),VLOOKUP(E962,Selection!$C$2:$D$11,2,FALSE),0)</f>
        <v>0</v>
      </c>
      <c r="K962" s="18">
        <f t="shared" si="121"/>
        <v>0</v>
      </c>
      <c r="L962" s="34">
        <f t="shared" si="126"/>
        <v>0</v>
      </c>
      <c r="M962" s="17">
        <f t="shared" si="122"/>
        <v>0</v>
      </c>
      <c r="N962" s="33">
        <f t="shared" si="123"/>
        <v>0</v>
      </c>
      <c r="O962" s="17">
        <f t="shared" si="124"/>
        <v>0</v>
      </c>
      <c r="AE962" s="18"/>
      <c r="AG962"/>
    </row>
    <row r="963" spans="2:33" x14ac:dyDescent="0.2">
      <c r="B963" s="15"/>
      <c r="D963" s="60"/>
      <c r="E963" s="61"/>
      <c r="F963" s="60">
        <f t="shared" si="119"/>
        <v>0</v>
      </c>
      <c r="G963" s="62">
        <f t="shared" si="120"/>
        <v>0</v>
      </c>
      <c r="H963" s="62">
        <f t="shared" si="125"/>
        <v>0</v>
      </c>
      <c r="I963" s="62">
        <f>IF(AND(OR(AND(OR(B963="ICE",AND(B963="nzev",D963&gt;2035)),D963&gt;0),B963="ZEV",AND(B963="nzev",D963&lt;=2035)),E963&lt;&gt;BL),VLOOKUP(E963,Selection!$C$2:$D$11,2,FALSE),0)</f>
        <v>0</v>
      </c>
      <c r="K963" s="18">
        <f t="shared" si="121"/>
        <v>0</v>
      </c>
      <c r="L963" s="34">
        <f t="shared" si="126"/>
        <v>0</v>
      </c>
      <c r="M963" s="17">
        <f t="shared" si="122"/>
        <v>0</v>
      </c>
      <c r="N963" s="33">
        <f t="shared" si="123"/>
        <v>0</v>
      </c>
      <c r="O963" s="17">
        <f t="shared" si="124"/>
        <v>0</v>
      </c>
      <c r="AE963" s="18"/>
      <c r="AG963"/>
    </row>
    <row r="964" spans="2:33" x14ac:dyDescent="0.2">
      <c r="B964" s="15"/>
      <c r="D964" s="60"/>
      <c r="E964" s="61"/>
      <c r="F964" s="60">
        <f t="shared" si="119"/>
        <v>0</v>
      </c>
      <c r="G964" s="62">
        <f t="shared" si="120"/>
        <v>0</v>
      </c>
      <c r="H964" s="62">
        <f t="shared" si="125"/>
        <v>0</v>
      </c>
      <c r="I964" s="62">
        <f>IF(AND(OR(AND(OR(B964="ICE",AND(B964="nzev",D964&gt;2035)),D964&gt;0),B964="ZEV",AND(B964="nzev",D964&lt;=2035)),E964&lt;&gt;BL),VLOOKUP(E964,Selection!$C$2:$D$11,2,FALSE),0)</f>
        <v>0</v>
      </c>
      <c r="K964" s="18">
        <f t="shared" si="121"/>
        <v>0</v>
      </c>
      <c r="L964" s="34">
        <f t="shared" si="126"/>
        <v>0</v>
      </c>
      <c r="M964" s="17">
        <f t="shared" si="122"/>
        <v>0</v>
      </c>
      <c r="N964" s="33">
        <f t="shared" si="123"/>
        <v>0</v>
      </c>
      <c r="O964" s="17">
        <f t="shared" si="124"/>
        <v>0</v>
      </c>
      <c r="AE964" s="18"/>
      <c r="AG964"/>
    </row>
    <row r="965" spans="2:33" x14ac:dyDescent="0.2">
      <c r="B965" s="15"/>
      <c r="D965" s="60"/>
      <c r="E965" s="61"/>
      <c r="F965" s="60">
        <f t="shared" si="119"/>
        <v>0</v>
      </c>
      <c r="G965" s="62">
        <f t="shared" si="120"/>
        <v>0</v>
      </c>
      <c r="H965" s="62">
        <f t="shared" si="125"/>
        <v>0</v>
      </c>
      <c r="I965" s="62">
        <f>IF(AND(OR(AND(OR(B965="ICE",AND(B965="nzev",D965&gt;2035)),D965&gt;0),B965="ZEV",AND(B965="nzev",D965&lt;=2035)),E965&lt;&gt;BL),VLOOKUP(E965,Selection!$C$2:$D$11,2,FALSE),0)</f>
        <v>0</v>
      </c>
      <c r="K965" s="18">
        <f t="shared" si="121"/>
        <v>0</v>
      </c>
      <c r="L965" s="34">
        <f t="shared" si="126"/>
        <v>0</v>
      </c>
      <c r="M965" s="17">
        <f t="shared" si="122"/>
        <v>0</v>
      </c>
      <c r="N965" s="33">
        <f t="shared" si="123"/>
        <v>0</v>
      </c>
      <c r="O965" s="17">
        <f t="shared" si="124"/>
        <v>0</v>
      </c>
      <c r="AF965"/>
      <c r="AG965"/>
    </row>
    <row r="966" spans="2:33" x14ac:dyDescent="0.2">
      <c r="B966" s="15"/>
      <c r="D966" s="60"/>
      <c r="E966" s="61"/>
      <c r="F966" s="60">
        <f t="shared" ref="F966:F1003" si="127">IF(AND(OR(B966="ICE",AND(B966="nzev",D966&gt;2035)),E966&lt;&gt;BL),IF(IFERROR(SEARCH("cab tractor",E966),FALSE),"Please Enter",BL),BL)</f>
        <v>0</v>
      </c>
      <c r="G966" s="62">
        <f t="shared" ref="G966:G1003" si="128">IF(AND(OR(B966="ICE",AND(B966="nzev",D966&gt;2035)),E966&lt;&gt;BL),IF(IFERROR(SEARCH("cab tractor",E966),FALSE),IF(AND(F966&gt;12,F966&lt;19),F966,18),18),IF(D966&gt;1900,18,BL))</f>
        <v>0</v>
      </c>
      <c r="H966" s="62">
        <f t="shared" si="125"/>
        <v>0</v>
      </c>
      <c r="I966" s="62">
        <f>IF(AND(OR(AND(OR(B966="ICE",AND(B966="nzev",D966&gt;2035)),D966&gt;0),B966="ZEV",AND(B966="nzev",D966&lt;=2035)),E966&lt;&gt;BL),VLOOKUP(E966,Selection!$C$2:$D$11,2,FALSE),0)</f>
        <v>0</v>
      </c>
      <c r="K966" s="18">
        <f t="shared" ref="K966:K1003" si="129">IF(B966="ICE",IF(D966&gt;0,D966+18,0),IF(OR(AND(B966="nzev",D966&lt;=2035),B966="zev"),0,IF(D966&gt;0,D966+18,0)))</f>
        <v>0</v>
      </c>
      <c r="L966" s="34">
        <f t="shared" si="126"/>
        <v>0</v>
      </c>
      <c r="M966" s="17">
        <f t="shared" ref="M966:M1003" si="130">IF(B966="ICE",IF(ISNUMBER(L966),D966+L966,D966+18),IF(AND(B966="nzev",D966&gt;2035),IF(ISNUMBER(L966),D966+L966,D966+18),0))</f>
        <v>0</v>
      </c>
      <c r="N966" s="33">
        <f t="shared" ref="N966:N1003" si="131">IF(AND(OR(B966="ICE",AND(B966="nzev",D966&gt;2035)),D966&gt;0),I966,IF(OR(B966="ZEV",AND(B966="nzev",D966&lt;=2035)),-1*I966,0))</f>
        <v>0</v>
      </c>
      <c r="O966" s="17">
        <f t="shared" ref="O966:O1003" si="132">IF(OR(B966="ICE",AND(B966="nzev",D966&gt;2035)),1,IF(OR(B966="ZEV",AND(B966="nzev",D966&lt;=2035)),-1,0))</f>
        <v>0</v>
      </c>
      <c r="AE966" s="18"/>
      <c r="AG966"/>
    </row>
    <row r="967" spans="2:33" x14ac:dyDescent="0.2">
      <c r="B967" s="15"/>
      <c r="D967" s="60"/>
      <c r="E967" s="61"/>
      <c r="F967" s="60">
        <f t="shared" si="127"/>
        <v>0</v>
      </c>
      <c r="G967" s="62">
        <f t="shared" si="128"/>
        <v>0</v>
      </c>
      <c r="H967" s="62">
        <f t="shared" ref="H967:H1003" si="133">IF(M967&lt;K967,M967,K967)</f>
        <v>0</v>
      </c>
      <c r="I967" s="62">
        <f>IF(AND(OR(AND(OR(B967="ICE",AND(B967="nzev",D967&gt;2035)),D967&gt;0),B967="ZEV",AND(B967="nzev",D967&lt;=2035)),E967&lt;&gt;BL),VLOOKUP(E967,Selection!$C$2:$D$11,2,FALSE),0)</f>
        <v>0</v>
      </c>
      <c r="K967" s="18">
        <f t="shared" si="129"/>
        <v>0</v>
      </c>
      <c r="L967" s="34">
        <f t="shared" ref="L967:L1003" si="134">G967</f>
        <v>0</v>
      </c>
      <c r="M967" s="17">
        <f t="shared" si="130"/>
        <v>0</v>
      </c>
      <c r="N967" s="33">
        <f t="shared" si="131"/>
        <v>0</v>
      </c>
      <c r="O967" s="17">
        <f t="shared" si="132"/>
        <v>0</v>
      </c>
      <c r="AF967"/>
      <c r="AG967"/>
    </row>
    <row r="968" spans="2:33" x14ac:dyDescent="0.2">
      <c r="B968" s="15"/>
      <c r="D968" s="60"/>
      <c r="E968" s="61"/>
      <c r="F968" s="60">
        <f t="shared" si="127"/>
        <v>0</v>
      </c>
      <c r="G968" s="62">
        <f t="shared" si="128"/>
        <v>0</v>
      </c>
      <c r="H968" s="62">
        <f t="shared" si="133"/>
        <v>0</v>
      </c>
      <c r="I968" s="62">
        <f>IF(AND(OR(AND(OR(B968="ICE",AND(B968="nzev",D968&gt;2035)),D968&gt;0),B968="ZEV",AND(B968="nzev",D968&lt;=2035)),E968&lt;&gt;BL),VLOOKUP(E968,Selection!$C$2:$D$11,2,FALSE),0)</f>
        <v>0</v>
      </c>
      <c r="K968" s="18">
        <f t="shared" si="129"/>
        <v>0</v>
      </c>
      <c r="L968" s="34">
        <f t="shared" si="134"/>
        <v>0</v>
      </c>
      <c r="M968" s="17">
        <f t="shared" si="130"/>
        <v>0</v>
      </c>
      <c r="N968" s="33">
        <f t="shared" si="131"/>
        <v>0</v>
      </c>
      <c r="O968" s="17">
        <f t="shared" si="132"/>
        <v>0</v>
      </c>
      <c r="AE968" s="18"/>
      <c r="AG968"/>
    </row>
    <row r="969" spans="2:33" x14ac:dyDescent="0.2">
      <c r="B969" s="15"/>
      <c r="D969" s="60"/>
      <c r="E969" s="61"/>
      <c r="F969" s="60">
        <f t="shared" si="127"/>
        <v>0</v>
      </c>
      <c r="G969" s="62">
        <f t="shared" si="128"/>
        <v>0</v>
      </c>
      <c r="H969" s="62">
        <f t="shared" si="133"/>
        <v>0</v>
      </c>
      <c r="I969" s="62">
        <f>IF(AND(OR(AND(OR(B969="ICE",AND(B969="nzev",D969&gt;2035)),D969&gt;0),B969="ZEV",AND(B969="nzev",D969&lt;=2035)),E969&lt;&gt;BL),VLOOKUP(E969,Selection!$C$2:$D$11,2,FALSE),0)</f>
        <v>0</v>
      </c>
      <c r="K969" s="18">
        <f t="shared" si="129"/>
        <v>0</v>
      </c>
      <c r="L969" s="34">
        <f t="shared" si="134"/>
        <v>0</v>
      </c>
      <c r="M969" s="17">
        <f t="shared" si="130"/>
        <v>0</v>
      </c>
      <c r="N969" s="33">
        <f t="shared" si="131"/>
        <v>0</v>
      </c>
      <c r="O969" s="17">
        <f t="shared" si="132"/>
        <v>0</v>
      </c>
      <c r="AF969"/>
      <c r="AG969"/>
    </row>
    <row r="970" spans="2:33" x14ac:dyDescent="0.2">
      <c r="B970" s="15"/>
      <c r="D970" s="60"/>
      <c r="E970" s="61"/>
      <c r="F970" s="60">
        <f t="shared" si="127"/>
        <v>0</v>
      </c>
      <c r="G970" s="62">
        <f t="shared" si="128"/>
        <v>0</v>
      </c>
      <c r="H970" s="62">
        <f t="shared" si="133"/>
        <v>0</v>
      </c>
      <c r="I970" s="62">
        <f>IF(AND(OR(AND(OR(B970="ICE",AND(B970="nzev",D970&gt;2035)),D970&gt;0),B970="ZEV",AND(B970="nzev",D970&lt;=2035)),E970&lt;&gt;BL),VLOOKUP(E970,Selection!$C$2:$D$11,2,FALSE),0)</f>
        <v>0</v>
      </c>
      <c r="K970" s="18">
        <f t="shared" si="129"/>
        <v>0</v>
      </c>
      <c r="L970" s="34">
        <f t="shared" si="134"/>
        <v>0</v>
      </c>
      <c r="M970" s="17">
        <f t="shared" si="130"/>
        <v>0</v>
      </c>
      <c r="N970" s="33">
        <f t="shared" si="131"/>
        <v>0</v>
      </c>
      <c r="O970" s="17">
        <f t="shared" si="132"/>
        <v>0</v>
      </c>
      <c r="AE970" s="18"/>
      <c r="AG970"/>
    </row>
    <row r="971" spans="2:33" x14ac:dyDescent="0.2">
      <c r="B971" s="15"/>
      <c r="D971" s="60"/>
      <c r="E971" s="61"/>
      <c r="F971" s="60">
        <f t="shared" si="127"/>
        <v>0</v>
      </c>
      <c r="G971" s="62">
        <f t="shared" si="128"/>
        <v>0</v>
      </c>
      <c r="H971" s="62">
        <f t="shared" si="133"/>
        <v>0</v>
      </c>
      <c r="I971" s="62">
        <f>IF(AND(OR(AND(OR(B971="ICE",AND(B971="nzev",D971&gt;2035)),D971&gt;0),B971="ZEV",AND(B971="nzev",D971&lt;=2035)),E971&lt;&gt;BL),VLOOKUP(E971,Selection!$C$2:$D$11,2,FALSE),0)</f>
        <v>0</v>
      </c>
      <c r="K971" s="18">
        <f t="shared" si="129"/>
        <v>0</v>
      </c>
      <c r="L971" s="34">
        <f t="shared" si="134"/>
        <v>0</v>
      </c>
      <c r="M971" s="17">
        <f t="shared" si="130"/>
        <v>0</v>
      </c>
      <c r="N971" s="33">
        <f t="shared" si="131"/>
        <v>0</v>
      </c>
      <c r="O971" s="17">
        <f t="shared" si="132"/>
        <v>0</v>
      </c>
      <c r="AF971"/>
      <c r="AG971"/>
    </row>
    <row r="972" spans="2:33" x14ac:dyDescent="0.2">
      <c r="B972" s="15"/>
      <c r="D972" s="60"/>
      <c r="E972" s="61"/>
      <c r="F972" s="60">
        <f t="shared" si="127"/>
        <v>0</v>
      </c>
      <c r="G972" s="62">
        <f t="shared" si="128"/>
        <v>0</v>
      </c>
      <c r="H972" s="62">
        <f t="shared" si="133"/>
        <v>0</v>
      </c>
      <c r="I972" s="62">
        <f>IF(AND(OR(AND(OR(B972="ICE",AND(B972="nzev",D972&gt;2035)),D972&gt;0),B972="ZEV",AND(B972="nzev",D972&lt;=2035)),E972&lt;&gt;BL),VLOOKUP(E972,Selection!$C$2:$D$11,2,FALSE),0)</f>
        <v>0</v>
      </c>
      <c r="K972" s="18">
        <f t="shared" si="129"/>
        <v>0</v>
      </c>
      <c r="L972" s="34">
        <f t="shared" si="134"/>
        <v>0</v>
      </c>
      <c r="M972" s="17">
        <f t="shared" si="130"/>
        <v>0</v>
      </c>
      <c r="N972" s="33">
        <f t="shared" si="131"/>
        <v>0</v>
      </c>
      <c r="O972" s="17">
        <f t="shared" si="132"/>
        <v>0</v>
      </c>
      <c r="AF972"/>
      <c r="AG972"/>
    </row>
    <row r="973" spans="2:33" x14ac:dyDescent="0.2">
      <c r="B973" s="15"/>
      <c r="D973" s="60"/>
      <c r="E973" s="61"/>
      <c r="F973" s="60">
        <f t="shared" si="127"/>
        <v>0</v>
      </c>
      <c r="G973" s="62">
        <f t="shared" si="128"/>
        <v>0</v>
      </c>
      <c r="H973" s="62">
        <f t="shared" si="133"/>
        <v>0</v>
      </c>
      <c r="I973" s="62">
        <f>IF(AND(OR(AND(OR(B973="ICE",AND(B973="nzev",D973&gt;2035)),D973&gt;0),B973="ZEV",AND(B973="nzev",D973&lt;=2035)),E973&lt;&gt;BL),VLOOKUP(E973,Selection!$C$2:$D$11,2,FALSE),0)</f>
        <v>0</v>
      </c>
      <c r="K973" s="18">
        <f t="shared" si="129"/>
        <v>0</v>
      </c>
      <c r="L973" s="34">
        <f t="shared" si="134"/>
        <v>0</v>
      </c>
      <c r="M973" s="17">
        <f t="shared" si="130"/>
        <v>0</v>
      </c>
      <c r="N973" s="33">
        <f t="shared" si="131"/>
        <v>0</v>
      </c>
      <c r="O973" s="17">
        <f t="shared" si="132"/>
        <v>0</v>
      </c>
      <c r="AE973" s="18"/>
      <c r="AG973"/>
    </row>
    <row r="974" spans="2:33" x14ac:dyDescent="0.2">
      <c r="B974" s="15"/>
      <c r="D974" s="60"/>
      <c r="E974" s="61"/>
      <c r="F974" s="60">
        <f t="shared" si="127"/>
        <v>0</v>
      </c>
      <c r="G974" s="62">
        <f t="shared" si="128"/>
        <v>0</v>
      </c>
      <c r="H974" s="62">
        <f t="shared" si="133"/>
        <v>0</v>
      </c>
      <c r="I974" s="62">
        <f>IF(AND(OR(AND(OR(B974="ICE",AND(B974="nzev",D974&gt;2035)),D974&gt;0),B974="ZEV",AND(B974="nzev",D974&lt;=2035)),E974&lt;&gt;BL),VLOOKUP(E974,Selection!$C$2:$D$11,2,FALSE),0)</f>
        <v>0</v>
      </c>
      <c r="K974" s="18">
        <f t="shared" si="129"/>
        <v>0</v>
      </c>
      <c r="L974" s="34">
        <f t="shared" si="134"/>
        <v>0</v>
      </c>
      <c r="M974" s="17">
        <f t="shared" si="130"/>
        <v>0</v>
      </c>
      <c r="N974" s="33">
        <f t="shared" si="131"/>
        <v>0</v>
      </c>
      <c r="O974" s="17">
        <f t="shared" si="132"/>
        <v>0</v>
      </c>
      <c r="AF974"/>
      <c r="AG974"/>
    </row>
    <row r="975" spans="2:33" x14ac:dyDescent="0.2">
      <c r="B975" s="15"/>
      <c r="D975" s="60"/>
      <c r="E975" s="61"/>
      <c r="F975" s="60">
        <f t="shared" si="127"/>
        <v>0</v>
      </c>
      <c r="G975" s="62">
        <f t="shared" si="128"/>
        <v>0</v>
      </c>
      <c r="H975" s="62">
        <f t="shared" si="133"/>
        <v>0</v>
      </c>
      <c r="I975" s="62">
        <f>IF(AND(OR(AND(OR(B975="ICE",AND(B975="nzev",D975&gt;2035)),D975&gt;0),B975="ZEV",AND(B975="nzev",D975&lt;=2035)),E975&lt;&gt;BL),VLOOKUP(E975,Selection!$C$2:$D$11,2,FALSE),0)</f>
        <v>0</v>
      </c>
      <c r="K975" s="18">
        <f t="shared" si="129"/>
        <v>0</v>
      </c>
      <c r="L975" s="34">
        <f t="shared" si="134"/>
        <v>0</v>
      </c>
      <c r="M975" s="17">
        <f t="shared" si="130"/>
        <v>0</v>
      </c>
      <c r="N975" s="33">
        <f t="shared" si="131"/>
        <v>0</v>
      </c>
      <c r="O975" s="17">
        <f t="shared" si="132"/>
        <v>0</v>
      </c>
      <c r="AE975" s="18"/>
      <c r="AG975"/>
    </row>
    <row r="976" spans="2:33" x14ac:dyDescent="0.2">
      <c r="B976" s="15"/>
      <c r="D976" s="60"/>
      <c r="E976" s="61"/>
      <c r="F976" s="60">
        <f t="shared" si="127"/>
        <v>0</v>
      </c>
      <c r="G976" s="62">
        <f t="shared" si="128"/>
        <v>0</v>
      </c>
      <c r="H976" s="62">
        <f t="shared" si="133"/>
        <v>0</v>
      </c>
      <c r="I976" s="62">
        <f>IF(AND(OR(AND(OR(B976="ICE",AND(B976="nzev",D976&gt;2035)),D976&gt;0),B976="ZEV",AND(B976="nzev",D976&lt;=2035)),E976&lt;&gt;BL),VLOOKUP(E976,Selection!$C$2:$D$11,2,FALSE),0)</f>
        <v>0</v>
      </c>
      <c r="K976" s="18">
        <f t="shared" si="129"/>
        <v>0</v>
      </c>
      <c r="L976" s="34">
        <f t="shared" si="134"/>
        <v>0</v>
      </c>
      <c r="M976" s="17">
        <f t="shared" si="130"/>
        <v>0</v>
      </c>
      <c r="N976" s="33">
        <f t="shared" si="131"/>
        <v>0</v>
      </c>
      <c r="O976" s="17">
        <f t="shared" si="132"/>
        <v>0</v>
      </c>
      <c r="AF976"/>
      <c r="AG976"/>
    </row>
    <row r="977" spans="2:33" x14ac:dyDescent="0.2">
      <c r="B977" s="15"/>
      <c r="D977" s="60"/>
      <c r="E977" s="61"/>
      <c r="F977" s="60">
        <f t="shared" si="127"/>
        <v>0</v>
      </c>
      <c r="G977" s="62">
        <f t="shared" si="128"/>
        <v>0</v>
      </c>
      <c r="H977" s="62">
        <f t="shared" si="133"/>
        <v>0</v>
      </c>
      <c r="I977" s="62">
        <f>IF(AND(OR(AND(OR(B977="ICE",AND(B977="nzev",D977&gt;2035)),D977&gt;0),B977="ZEV",AND(B977="nzev",D977&lt;=2035)),E977&lt;&gt;BL),VLOOKUP(E977,Selection!$C$2:$D$11,2,FALSE),0)</f>
        <v>0</v>
      </c>
      <c r="K977" s="18">
        <f t="shared" si="129"/>
        <v>0</v>
      </c>
      <c r="L977" s="34">
        <f t="shared" si="134"/>
        <v>0</v>
      </c>
      <c r="M977" s="17">
        <f t="shared" si="130"/>
        <v>0</v>
      </c>
      <c r="N977" s="33">
        <f t="shared" si="131"/>
        <v>0</v>
      </c>
      <c r="O977" s="17">
        <f t="shared" si="132"/>
        <v>0</v>
      </c>
      <c r="AE977" s="18"/>
      <c r="AG977"/>
    </row>
    <row r="978" spans="2:33" x14ac:dyDescent="0.2">
      <c r="B978" s="15"/>
      <c r="D978" s="60"/>
      <c r="E978" s="61"/>
      <c r="F978" s="60">
        <f t="shared" si="127"/>
        <v>0</v>
      </c>
      <c r="G978" s="62">
        <f t="shared" si="128"/>
        <v>0</v>
      </c>
      <c r="H978" s="62">
        <f t="shared" si="133"/>
        <v>0</v>
      </c>
      <c r="I978" s="62">
        <f>IF(AND(OR(AND(OR(B978="ICE",AND(B978="nzev",D978&gt;2035)),D978&gt;0),B978="ZEV",AND(B978="nzev",D978&lt;=2035)),E978&lt;&gt;BL),VLOOKUP(E978,Selection!$C$2:$D$11,2,FALSE),0)</f>
        <v>0</v>
      </c>
      <c r="K978" s="18">
        <f t="shared" si="129"/>
        <v>0</v>
      </c>
      <c r="L978" s="34">
        <f t="shared" si="134"/>
        <v>0</v>
      </c>
      <c r="M978" s="17">
        <f t="shared" si="130"/>
        <v>0</v>
      </c>
      <c r="N978" s="33">
        <f t="shared" si="131"/>
        <v>0</v>
      </c>
      <c r="O978" s="17">
        <f t="shared" si="132"/>
        <v>0</v>
      </c>
      <c r="AF978"/>
      <c r="AG978"/>
    </row>
    <row r="979" spans="2:33" x14ac:dyDescent="0.2">
      <c r="B979" s="15"/>
      <c r="D979" s="60"/>
      <c r="E979" s="61"/>
      <c r="F979" s="60">
        <f t="shared" si="127"/>
        <v>0</v>
      </c>
      <c r="G979" s="62">
        <f t="shared" si="128"/>
        <v>0</v>
      </c>
      <c r="H979" s="62">
        <f t="shared" si="133"/>
        <v>0</v>
      </c>
      <c r="I979" s="62">
        <f>IF(AND(OR(AND(OR(B979="ICE",AND(B979="nzev",D979&gt;2035)),D979&gt;0),B979="ZEV",AND(B979="nzev",D979&lt;=2035)),E979&lt;&gt;BL),VLOOKUP(E979,Selection!$C$2:$D$11,2,FALSE),0)</f>
        <v>0</v>
      </c>
      <c r="K979" s="18">
        <f t="shared" si="129"/>
        <v>0</v>
      </c>
      <c r="L979" s="34">
        <f t="shared" si="134"/>
        <v>0</v>
      </c>
      <c r="M979" s="17">
        <f t="shared" si="130"/>
        <v>0</v>
      </c>
      <c r="N979" s="33">
        <f t="shared" si="131"/>
        <v>0</v>
      </c>
      <c r="O979" s="17">
        <f t="shared" si="132"/>
        <v>0</v>
      </c>
      <c r="AF979"/>
      <c r="AG979"/>
    </row>
    <row r="980" spans="2:33" x14ac:dyDescent="0.2">
      <c r="B980" s="15"/>
      <c r="D980" s="60"/>
      <c r="E980" s="61"/>
      <c r="F980" s="60">
        <f t="shared" si="127"/>
        <v>0</v>
      </c>
      <c r="G980" s="62">
        <f t="shared" si="128"/>
        <v>0</v>
      </c>
      <c r="H980" s="62">
        <f t="shared" si="133"/>
        <v>0</v>
      </c>
      <c r="I980" s="62">
        <f>IF(AND(OR(AND(OR(B980="ICE",AND(B980="nzev",D980&gt;2035)),D980&gt;0),B980="ZEV",AND(B980="nzev",D980&lt;=2035)),E980&lt;&gt;BL),VLOOKUP(E980,Selection!$C$2:$D$11,2,FALSE),0)</f>
        <v>0</v>
      </c>
      <c r="K980" s="18">
        <f t="shared" si="129"/>
        <v>0</v>
      </c>
      <c r="L980" s="34">
        <f t="shared" si="134"/>
        <v>0</v>
      </c>
      <c r="M980" s="17">
        <f t="shared" si="130"/>
        <v>0</v>
      </c>
      <c r="N980" s="33">
        <f t="shared" si="131"/>
        <v>0</v>
      </c>
      <c r="O980" s="17">
        <f t="shared" si="132"/>
        <v>0</v>
      </c>
      <c r="AF980"/>
      <c r="AG980"/>
    </row>
    <row r="981" spans="2:33" x14ac:dyDescent="0.2">
      <c r="B981" s="15"/>
      <c r="D981" s="60"/>
      <c r="E981" s="61"/>
      <c r="F981" s="60">
        <f t="shared" si="127"/>
        <v>0</v>
      </c>
      <c r="G981" s="62">
        <f t="shared" si="128"/>
        <v>0</v>
      </c>
      <c r="H981" s="62">
        <f t="shared" si="133"/>
        <v>0</v>
      </c>
      <c r="I981" s="62">
        <f>IF(AND(OR(AND(OR(B981="ICE",AND(B981="nzev",D981&gt;2035)),D981&gt;0),B981="ZEV",AND(B981="nzev",D981&lt;=2035)),E981&lt;&gt;BL),VLOOKUP(E981,Selection!$C$2:$D$11,2,FALSE),0)</f>
        <v>0</v>
      </c>
      <c r="K981" s="18">
        <f t="shared" si="129"/>
        <v>0</v>
      </c>
      <c r="L981" s="34">
        <f t="shared" si="134"/>
        <v>0</v>
      </c>
      <c r="M981" s="17">
        <f t="shared" si="130"/>
        <v>0</v>
      </c>
      <c r="N981" s="33">
        <f t="shared" si="131"/>
        <v>0</v>
      </c>
      <c r="O981" s="17">
        <f t="shared" si="132"/>
        <v>0</v>
      </c>
      <c r="AF981"/>
      <c r="AG981"/>
    </row>
    <row r="982" spans="2:33" x14ac:dyDescent="0.2">
      <c r="B982" s="15"/>
      <c r="D982" s="60"/>
      <c r="E982" s="61"/>
      <c r="F982" s="60">
        <f t="shared" si="127"/>
        <v>0</v>
      </c>
      <c r="G982" s="62">
        <f t="shared" si="128"/>
        <v>0</v>
      </c>
      <c r="H982" s="62">
        <f t="shared" si="133"/>
        <v>0</v>
      </c>
      <c r="I982" s="62">
        <f>IF(AND(OR(AND(OR(B982="ICE",AND(B982="nzev",D982&gt;2035)),D982&gt;0),B982="ZEV",AND(B982="nzev",D982&lt;=2035)),E982&lt;&gt;BL),VLOOKUP(E982,Selection!$C$2:$D$11,2,FALSE),0)</f>
        <v>0</v>
      </c>
      <c r="K982" s="18">
        <f t="shared" si="129"/>
        <v>0</v>
      </c>
      <c r="L982" s="34">
        <f t="shared" si="134"/>
        <v>0</v>
      </c>
      <c r="M982" s="17">
        <f t="shared" si="130"/>
        <v>0</v>
      </c>
      <c r="N982" s="33">
        <f t="shared" si="131"/>
        <v>0</v>
      </c>
      <c r="O982" s="17">
        <f t="shared" si="132"/>
        <v>0</v>
      </c>
      <c r="AF982"/>
      <c r="AG982"/>
    </row>
    <row r="983" spans="2:33" x14ac:dyDescent="0.2">
      <c r="B983" s="15"/>
      <c r="D983" s="60"/>
      <c r="E983" s="61"/>
      <c r="F983" s="60">
        <f t="shared" si="127"/>
        <v>0</v>
      </c>
      <c r="G983" s="62">
        <f t="shared" si="128"/>
        <v>0</v>
      </c>
      <c r="H983" s="62">
        <f t="shared" si="133"/>
        <v>0</v>
      </c>
      <c r="I983" s="62">
        <f>IF(AND(OR(AND(OR(B983="ICE",AND(B983="nzev",D983&gt;2035)),D983&gt;0),B983="ZEV",AND(B983="nzev",D983&lt;=2035)),E983&lt;&gt;BL),VLOOKUP(E983,Selection!$C$2:$D$11,2,FALSE),0)</f>
        <v>0</v>
      </c>
      <c r="K983" s="18">
        <f t="shared" si="129"/>
        <v>0</v>
      </c>
      <c r="L983" s="34">
        <f t="shared" si="134"/>
        <v>0</v>
      </c>
      <c r="M983" s="17">
        <f t="shared" si="130"/>
        <v>0</v>
      </c>
      <c r="N983" s="33">
        <f t="shared" si="131"/>
        <v>0</v>
      </c>
      <c r="O983" s="17">
        <f t="shared" si="132"/>
        <v>0</v>
      </c>
      <c r="AF983"/>
      <c r="AG983"/>
    </row>
    <row r="984" spans="2:33" x14ac:dyDescent="0.2">
      <c r="B984" s="15"/>
      <c r="D984" s="60"/>
      <c r="E984" s="61"/>
      <c r="F984" s="60">
        <f t="shared" si="127"/>
        <v>0</v>
      </c>
      <c r="G984" s="62">
        <f t="shared" si="128"/>
        <v>0</v>
      </c>
      <c r="H984" s="62">
        <f t="shared" si="133"/>
        <v>0</v>
      </c>
      <c r="I984" s="62">
        <f>IF(AND(OR(AND(OR(B984="ICE",AND(B984="nzev",D984&gt;2035)),D984&gt;0),B984="ZEV",AND(B984="nzev",D984&lt;=2035)),E984&lt;&gt;BL),VLOOKUP(E984,Selection!$C$2:$D$11,2,FALSE),0)</f>
        <v>0</v>
      </c>
      <c r="K984" s="18">
        <f t="shared" si="129"/>
        <v>0</v>
      </c>
      <c r="L984" s="34">
        <f t="shared" si="134"/>
        <v>0</v>
      </c>
      <c r="M984" s="17">
        <f t="shared" si="130"/>
        <v>0</v>
      </c>
      <c r="N984" s="33">
        <f t="shared" si="131"/>
        <v>0</v>
      </c>
      <c r="O984" s="17">
        <f t="shared" si="132"/>
        <v>0</v>
      </c>
      <c r="AF984"/>
      <c r="AG984"/>
    </row>
    <row r="985" spans="2:33" x14ac:dyDescent="0.2">
      <c r="B985" s="15"/>
      <c r="D985" s="60"/>
      <c r="E985" s="61"/>
      <c r="F985" s="60">
        <f t="shared" si="127"/>
        <v>0</v>
      </c>
      <c r="G985" s="62">
        <f t="shared" si="128"/>
        <v>0</v>
      </c>
      <c r="H985" s="62">
        <f t="shared" si="133"/>
        <v>0</v>
      </c>
      <c r="I985" s="62">
        <f>IF(AND(OR(AND(OR(B985="ICE",AND(B985="nzev",D985&gt;2035)),D985&gt;0),B985="ZEV",AND(B985="nzev",D985&lt;=2035)),E985&lt;&gt;BL),VLOOKUP(E985,Selection!$C$2:$D$11,2,FALSE),0)</f>
        <v>0</v>
      </c>
      <c r="K985" s="18">
        <f t="shared" si="129"/>
        <v>0</v>
      </c>
      <c r="L985" s="34">
        <f t="shared" si="134"/>
        <v>0</v>
      </c>
      <c r="M985" s="17">
        <f t="shared" si="130"/>
        <v>0</v>
      </c>
      <c r="N985" s="33">
        <f t="shared" si="131"/>
        <v>0</v>
      </c>
      <c r="O985" s="17">
        <f t="shared" si="132"/>
        <v>0</v>
      </c>
      <c r="AF985"/>
      <c r="AG985"/>
    </row>
    <row r="986" spans="2:33" x14ac:dyDescent="0.2">
      <c r="B986" s="15"/>
      <c r="D986" s="60"/>
      <c r="E986" s="61"/>
      <c r="F986" s="60">
        <f t="shared" si="127"/>
        <v>0</v>
      </c>
      <c r="G986" s="62">
        <f t="shared" si="128"/>
        <v>0</v>
      </c>
      <c r="H986" s="62">
        <f t="shared" si="133"/>
        <v>0</v>
      </c>
      <c r="I986" s="62">
        <f>IF(AND(OR(AND(OR(B986="ICE",AND(B986="nzev",D986&gt;2035)),D986&gt;0),B986="ZEV",AND(B986="nzev",D986&lt;=2035)),E986&lt;&gt;BL),VLOOKUP(E986,Selection!$C$2:$D$11,2,FALSE),0)</f>
        <v>0</v>
      </c>
      <c r="K986" s="18">
        <f t="shared" si="129"/>
        <v>0</v>
      </c>
      <c r="L986" s="34">
        <f t="shared" si="134"/>
        <v>0</v>
      </c>
      <c r="M986" s="17">
        <f t="shared" si="130"/>
        <v>0</v>
      </c>
      <c r="N986" s="33">
        <f t="shared" si="131"/>
        <v>0</v>
      </c>
      <c r="O986" s="17">
        <f t="shared" si="132"/>
        <v>0</v>
      </c>
      <c r="AF986"/>
      <c r="AG986"/>
    </row>
    <row r="987" spans="2:33" x14ac:dyDescent="0.2">
      <c r="B987" s="15"/>
      <c r="D987" s="60"/>
      <c r="E987" s="61"/>
      <c r="F987" s="60">
        <f t="shared" si="127"/>
        <v>0</v>
      </c>
      <c r="G987" s="62">
        <f t="shared" si="128"/>
        <v>0</v>
      </c>
      <c r="H987" s="62">
        <f t="shared" si="133"/>
        <v>0</v>
      </c>
      <c r="I987" s="62">
        <f>IF(AND(OR(AND(OR(B987="ICE",AND(B987="nzev",D987&gt;2035)),D987&gt;0),B987="ZEV",AND(B987="nzev",D987&lt;=2035)),E987&lt;&gt;BL),VLOOKUP(E987,Selection!$C$2:$D$11,2,FALSE),0)</f>
        <v>0</v>
      </c>
      <c r="K987" s="18">
        <f t="shared" si="129"/>
        <v>0</v>
      </c>
      <c r="L987" s="34">
        <f t="shared" si="134"/>
        <v>0</v>
      </c>
      <c r="M987" s="17">
        <f t="shared" si="130"/>
        <v>0</v>
      </c>
      <c r="N987" s="33">
        <f t="shared" si="131"/>
        <v>0</v>
      </c>
      <c r="O987" s="17">
        <f t="shared" si="132"/>
        <v>0</v>
      </c>
      <c r="AF987"/>
      <c r="AG987"/>
    </row>
    <row r="988" spans="2:33" x14ac:dyDescent="0.2">
      <c r="B988" s="15"/>
      <c r="D988" s="60"/>
      <c r="E988" s="61"/>
      <c r="F988" s="60">
        <f t="shared" si="127"/>
        <v>0</v>
      </c>
      <c r="G988" s="62">
        <f t="shared" si="128"/>
        <v>0</v>
      </c>
      <c r="H988" s="62">
        <f t="shared" si="133"/>
        <v>0</v>
      </c>
      <c r="I988" s="62">
        <f>IF(AND(OR(AND(OR(B988="ICE",AND(B988="nzev",D988&gt;2035)),D988&gt;0),B988="ZEV",AND(B988="nzev",D988&lt;=2035)),E988&lt;&gt;BL),VLOOKUP(E988,Selection!$C$2:$D$11,2,FALSE),0)</f>
        <v>0</v>
      </c>
      <c r="K988" s="18">
        <f t="shared" si="129"/>
        <v>0</v>
      </c>
      <c r="L988" s="34">
        <f t="shared" si="134"/>
        <v>0</v>
      </c>
      <c r="M988" s="17">
        <f t="shared" si="130"/>
        <v>0</v>
      </c>
      <c r="N988" s="33">
        <f t="shared" si="131"/>
        <v>0</v>
      </c>
      <c r="O988" s="17">
        <f t="shared" si="132"/>
        <v>0</v>
      </c>
      <c r="AF988"/>
      <c r="AG988"/>
    </row>
    <row r="989" spans="2:33" x14ac:dyDescent="0.2">
      <c r="B989" s="15"/>
      <c r="D989" s="60"/>
      <c r="E989" s="61"/>
      <c r="F989" s="60">
        <f t="shared" si="127"/>
        <v>0</v>
      </c>
      <c r="G989" s="62">
        <f t="shared" si="128"/>
        <v>0</v>
      </c>
      <c r="H989" s="62">
        <f t="shared" si="133"/>
        <v>0</v>
      </c>
      <c r="I989" s="62">
        <f>IF(AND(OR(AND(OR(B989="ICE",AND(B989="nzev",D989&gt;2035)),D989&gt;0),B989="ZEV",AND(B989="nzev",D989&lt;=2035)),E989&lt;&gt;BL),VLOOKUP(E989,Selection!$C$2:$D$11,2,FALSE),0)</f>
        <v>0</v>
      </c>
      <c r="K989" s="18">
        <f t="shared" si="129"/>
        <v>0</v>
      </c>
      <c r="L989" s="34">
        <f t="shared" si="134"/>
        <v>0</v>
      </c>
      <c r="M989" s="17">
        <f t="shared" si="130"/>
        <v>0</v>
      </c>
      <c r="N989" s="33">
        <f t="shared" si="131"/>
        <v>0</v>
      </c>
      <c r="O989" s="17">
        <f t="shared" si="132"/>
        <v>0</v>
      </c>
      <c r="AF989"/>
      <c r="AG989"/>
    </row>
    <row r="990" spans="2:33" x14ac:dyDescent="0.2">
      <c r="B990" s="15"/>
      <c r="D990" s="60"/>
      <c r="E990" s="61"/>
      <c r="F990" s="60">
        <f t="shared" si="127"/>
        <v>0</v>
      </c>
      <c r="G990" s="62">
        <f t="shared" si="128"/>
        <v>0</v>
      </c>
      <c r="H990" s="62">
        <f t="shared" si="133"/>
        <v>0</v>
      </c>
      <c r="I990" s="62">
        <f>IF(AND(OR(AND(OR(B990="ICE",AND(B990="nzev",D990&gt;2035)),D990&gt;0),B990="ZEV",AND(B990="nzev",D990&lt;=2035)),E990&lt;&gt;BL),VLOOKUP(E990,Selection!$C$2:$D$11,2,FALSE),0)</f>
        <v>0</v>
      </c>
      <c r="K990" s="18">
        <f t="shared" si="129"/>
        <v>0</v>
      </c>
      <c r="L990" s="34">
        <f t="shared" si="134"/>
        <v>0</v>
      </c>
      <c r="M990" s="17">
        <f t="shared" si="130"/>
        <v>0</v>
      </c>
      <c r="N990" s="33">
        <f t="shared" si="131"/>
        <v>0</v>
      </c>
      <c r="O990" s="17">
        <f t="shared" si="132"/>
        <v>0</v>
      </c>
      <c r="AF990"/>
      <c r="AG990"/>
    </row>
    <row r="991" spans="2:33" x14ac:dyDescent="0.2">
      <c r="B991" s="15"/>
      <c r="D991" s="60"/>
      <c r="E991" s="61"/>
      <c r="F991" s="60">
        <f t="shared" si="127"/>
        <v>0</v>
      </c>
      <c r="G991" s="62">
        <f t="shared" si="128"/>
        <v>0</v>
      </c>
      <c r="H991" s="62">
        <f t="shared" si="133"/>
        <v>0</v>
      </c>
      <c r="I991" s="62">
        <f>IF(AND(OR(AND(OR(B991="ICE",AND(B991="nzev",D991&gt;2035)),D991&gt;0),B991="ZEV",AND(B991="nzev",D991&lt;=2035)),E991&lt;&gt;BL),VLOOKUP(E991,Selection!$C$2:$D$11,2,FALSE),0)</f>
        <v>0</v>
      </c>
      <c r="K991" s="18">
        <f t="shared" si="129"/>
        <v>0</v>
      </c>
      <c r="L991" s="34">
        <f t="shared" si="134"/>
        <v>0</v>
      </c>
      <c r="M991" s="17">
        <f t="shared" si="130"/>
        <v>0</v>
      </c>
      <c r="N991" s="33">
        <f t="shared" si="131"/>
        <v>0</v>
      </c>
      <c r="O991" s="17">
        <f t="shared" si="132"/>
        <v>0</v>
      </c>
      <c r="AF991"/>
      <c r="AG991"/>
    </row>
    <row r="992" spans="2:33" x14ac:dyDescent="0.2">
      <c r="B992" s="15"/>
      <c r="D992" s="60"/>
      <c r="E992" s="61"/>
      <c r="F992" s="60">
        <f t="shared" si="127"/>
        <v>0</v>
      </c>
      <c r="G992" s="62">
        <f t="shared" si="128"/>
        <v>0</v>
      </c>
      <c r="H992" s="62">
        <f t="shared" si="133"/>
        <v>0</v>
      </c>
      <c r="I992" s="62">
        <f>IF(AND(OR(AND(OR(B992="ICE",AND(B992="nzev",D992&gt;2035)),D992&gt;0),B992="ZEV",AND(B992="nzev",D992&lt;=2035)),E992&lt;&gt;BL),VLOOKUP(E992,Selection!$C$2:$D$11,2,FALSE),0)</f>
        <v>0</v>
      </c>
      <c r="K992" s="18">
        <f t="shared" si="129"/>
        <v>0</v>
      </c>
      <c r="L992" s="34">
        <f t="shared" si="134"/>
        <v>0</v>
      </c>
      <c r="M992" s="17">
        <f t="shared" si="130"/>
        <v>0</v>
      </c>
      <c r="N992" s="33">
        <f t="shared" si="131"/>
        <v>0</v>
      </c>
      <c r="O992" s="17">
        <f t="shared" si="132"/>
        <v>0</v>
      </c>
      <c r="AF992"/>
      <c r="AG992"/>
    </row>
    <row r="993" spans="2:33" x14ac:dyDescent="0.2">
      <c r="B993" s="15"/>
      <c r="D993" s="60"/>
      <c r="E993" s="61"/>
      <c r="F993" s="60">
        <f t="shared" si="127"/>
        <v>0</v>
      </c>
      <c r="G993" s="62">
        <f t="shared" si="128"/>
        <v>0</v>
      </c>
      <c r="H993" s="62">
        <f t="shared" si="133"/>
        <v>0</v>
      </c>
      <c r="I993" s="62">
        <f>IF(AND(OR(AND(OR(B993="ICE",AND(B993="nzev",D993&gt;2035)),D993&gt;0),B993="ZEV",AND(B993="nzev",D993&lt;=2035)),E993&lt;&gt;BL),VLOOKUP(E993,Selection!$C$2:$D$11,2,FALSE),0)</f>
        <v>0</v>
      </c>
      <c r="K993" s="18">
        <f t="shared" si="129"/>
        <v>0</v>
      </c>
      <c r="L993" s="34">
        <f t="shared" si="134"/>
        <v>0</v>
      </c>
      <c r="M993" s="17">
        <f t="shared" si="130"/>
        <v>0</v>
      </c>
      <c r="N993" s="33">
        <f t="shared" si="131"/>
        <v>0</v>
      </c>
      <c r="O993" s="17">
        <f t="shared" si="132"/>
        <v>0</v>
      </c>
      <c r="AF993"/>
      <c r="AG993"/>
    </row>
    <row r="994" spans="2:33" x14ac:dyDescent="0.2">
      <c r="B994" s="15"/>
      <c r="D994" s="60"/>
      <c r="E994" s="61"/>
      <c r="F994" s="60">
        <f t="shared" si="127"/>
        <v>0</v>
      </c>
      <c r="G994" s="62">
        <f t="shared" si="128"/>
        <v>0</v>
      </c>
      <c r="H994" s="62">
        <f t="shared" si="133"/>
        <v>0</v>
      </c>
      <c r="I994" s="62">
        <f>IF(AND(OR(AND(OR(B994="ICE",AND(B994="nzev",D994&gt;2035)),D994&gt;0),B994="ZEV",AND(B994="nzev",D994&lt;=2035)),E994&lt;&gt;BL),VLOOKUP(E994,Selection!$C$2:$D$11,2,FALSE),0)</f>
        <v>0</v>
      </c>
      <c r="K994" s="18">
        <f t="shared" si="129"/>
        <v>0</v>
      </c>
      <c r="L994" s="34">
        <f t="shared" si="134"/>
        <v>0</v>
      </c>
      <c r="M994" s="17">
        <f t="shared" si="130"/>
        <v>0</v>
      </c>
      <c r="N994" s="33">
        <f t="shared" si="131"/>
        <v>0</v>
      </c>
      <c r="O994" s="17">
        <f t="shared" si="132"/>
        <v>0</v>
      </c>
      <c r="AF994"/>
      <c r="AG994"/>
    </row>
    <row r="995" spans="2:33" x14ac:dyDescent="0.2">
      <c r="B995" s="15"/>
      <c r="D995" s="60"/>
      <c r="E995" s="61"/>
      <c r="F995" s="60">
        <f t="shared" si="127"/>
        <v>0</v>
      </c>
      <c r="G995" s="62">
        <f t="shared" si="128"/>
        <v>0</v>
      </c>
      <c r="H995" s="62">
        <f t="shared" si="133"/>
        <v>0</v>
      </c>
      <c r="I995" s="62">
        <f>IF(AND(OR(AND(OR(B995="ICE",AND(B995="nzev",D995&gt;2035)),D995&gt;0),B995="ZEV",AND(B995="nzev",D995&lt;=2035)),E995&lt;&gt;BL),VLOOKUP(E995,Selection!$C$2:$D$11,2,FALSE),0)</f>
        <v>0</v>
      </c>
      <c r="K995" s="18">
        <f t="shared" si="129"/>
        <v>0</v>
      </c>
      <c r="L995" s="34">
        <f t="shared" si="134"/>
        <v>0</v>
      </c>
      <c r="M995" s="17">
        <f t="shared" si="130"/>
        <v>0</v>
      </c>
      <c r="N995" s="33">
        <f t="shared" si="131"/>
        <v>0</v>
      </c>
      <c r="O995" s="17">
        <f t="shared" si="132"/>
        <v>0</v>
      </c>
      <c r="AF995"/>
      <c r="AG995"/>
    </row>
    <row r="996" spans="2:33" x14ac:dyDescent="0.2">
      <c r="B996" s="15"/>
      <c r="D996" s="60"/>
      <c r="E996" s="61"/>
      <c r="F996" s="60">
        <f t="shared" si="127"/>
        <v>0</v>
      </c>
      <c r="G996" s="62">
        <f t="shared" si="128"/>
        <v>0</v>
      </c>
      <c r="H996" s="62">
        <f t="shared" si="133"/>
        <v>0</v>
      </c>
      <c r="I996" s="62">
        <f>IF(AND(OR(AND(OR(B996="ICE",AND(B996="nzev",D996&gt;2035)),D996&gt;0),B996="ZEV",AND(B996="nzev",D996&lt;=2035)),E996&lt;&gt;BL),VLOOKUP(E996,Selection!$C$2:$D$11,2,FALSE),0)</f>
        <v>0</v>
      </c>
      <c r="K996" s="18">
        <f t="shared" si="129"/>
        <v>0</v>
      </c>
      <c r="L996" s="34">
        <f t="shared" si="134"/>
        <v>0</v>
      </c>
      <c r="M996" s="17">
        <f t="shared" si="130"/>
        <v>0</v>
      </c>
      <c r="N996" s="33">
        <f t="shared" si="131"/>
        <v>0</v>
      </c>
      <c r="O996" s="17">
        <f t="shared" si="132"/>
        <v>0</v>
      </c>
      <c r="AF996"/>
      <c r="AG996"/>
    </row>
    <row r="997" spans="2:33" x14ac:dyDescent="0.2">
      <c r="B997" s="15"/>
      <c r="D997" s="60"/>
      <c r="E997" s="61"/>
      <c r="F997" s="60">
        <f t="shared" si="127"/>
        <v>0</v>
      </c>
      <c r="G997" s="62">
        <f t="shared" si="128"/>
        <v>0</v>
      </c>
      <c r="H997" s="62">
        <f t="shared" si="133"/>
        <v>0</v>
      </c>
      <c r="I997" s="62">
        <f>IF(AND(OR(AND(OR(B997="ICE",AND(B997="nzev",D997&gt;2035)),D997&gt;0),B997="ZEV",AND(B997="nzev",D997&lt;=2035)),E997&lt;&gt;BL),VLOOKUP(E997,Selection!$C$2:$D$11,2,FALSE),0)</f>
        <v>0</v>
      </c>
      <c r="K997" s="18">
        <f t="shared" si="129"/>
        <v>0</v>
      </c>
      <c r="L997" s="34">
        <f t="shared" si="134"/>
        <v>0</v>
      </c>
      <c r="M997" s="17">
        <f t="shared" si="130"/>
        <v>0</v>
      </c>
      <c r="N997" s="33">
        <f t="shared" si="131"/>
        <v>0</v>
      </c>
      <c r="O997" s="17">
        <f t="shared" si="132"/>
        <v>0</v>
      </c>
      <c r="AF997"/>
      <c r="AG997"/>
    </row>
    <row r="998" spans="2:33" x14ac:dyDescent="0.2">
      <c r="B998" s="15"/>
      <c r="D998" s="60"/>
      <c r="E998" s="61"/>
      <c r="F998" s="60">
        <f t="shared" si="127"/>
        <v>0</v>
      </c>
      <c r="G998" s="62">
        <f t="shared" si="128"/>
        <v>0</v>
      </c>
      <c r="H998" s="62">
        <f t="shared" si="133"/>
        <v>0</v>
      </c>
      <c r="I998" s="62">
        <f>IF(AND(OR(AND(OR(B998="ICE",AND(B998="nzev",D998&gt;2035)),D998&gt;0),B998="ZEV",AND(B998="nzev",D998&lt;=2035)),E998&lt;&gt;BL),VLOOKUP(E998,Selection!$C$2:$D$11,2,FALSE),0)</f>
        <v>0</v>
      </c>
      <c r="K998" s="18">
        <f t="shared" si="129"/>
        <v>0</v>
      </c>
      <c r="L998" s="34">
        <f t="shared" si="134"/>
        <v>0</v>
      </c>
      <c r="M998" s="17">
        <f t="shared" si="130"/>
        <v>0</v>
      </c>
      <c r="N998" s="33">
        <f t="shared" si="131"/>
        <v>0</v>
      </c>
      <c r="O998" s="17">
        <f t="shared" si="132"/>
        <v>0</v>
      </c>
      <c r="AF998"/>
      <c r="AG998"/>
    </row>
    <row r="999" spans="2:33" x14ac:dyDescent="0.2">
      <c r="B999" s="15"/>
      <c r="D999" s="60"/>
      <c r="E999" s="61"/>
      <c r="F999" s="60">
        <f t="shared" si="127"/>
        <v>0</v>
      </c>
      <c r="G999" s="62">
        <f t="shared" si="128"/>
        <v>0</v>
      </c>
      <c r="H999" s="62">
        <f t="shared" si="133"/>
        <v>0</v>
      </c>
      <c r="I999" s="62">
        <f>IF(AND(OR(AND(OR(B999="ICE",AND(B999="nzev",D999&gt;2035)),D999&gt;0),B999="ZEV",AND(B999="nzev",D999&lt;=2035)),E999&lt;&gt;BL),VLOOKUP(E999,Selection!$C$2:$D$11,2,FALSE),0)</f>
        <v>0</v>
      </c>
      <c r="K999" s="18">
        <f t="shared" si="129"/>
        <v>0</v>
      </c>
      <c r="L999" s="34">
        <f t="shared" si="134"/>
        <v>0</v>
      </c>
      <c r="M999" s="17">
        <f t="shared" si="130"/>
        <v>0</v>
      </c>
      <c r="N999" s="33">
        <f t="shared" si="131"/>
        <v>0</v>
      </c>
      <c r="O999" s="17">
        <f t="shared" si="132"/>
        <v>0</v>
      </c>
      <c r="AF999"/>
      <c r="AG999"/>
    </row>
    <row r="1000" spans="2:33" x14ac:dyDescent="0.2">
      <c r="B1000" s="15"/>
      <c r="D1000" s="60"/>
      <c r="E1000" s="61"/>
      <c r="F1000" s="60">
        <f t="shared" si="127"/>
        <v>0</v>
      </c>
      <c r="G1000" s="62">
        <f t="shared" si="128"/>
        <v>0</v>
      </c>
      <c r="H1000" s="62">
        <f t="shared" si="133"/>
        <v>0</v>
      </c>
      <c r="I1000" s="62">
        <f>IF(AND(OR(AND(OR(B1000="ICE",AND(B1000="nzev",D1000&gt;2035)),D1000&gt;0),B1000="ZEV",AND(B1000="nzev",D1000&lt;=2035)),E1000&lt;&gt;BL),VLOOKUP(E1000,Selection!$C$2:$D$11,2,FALSE),0)</f>
        <v>0</v>
      </c>
      <c r="K1000" s="18">
        <f t="shared" si="129"/>
        <v>0</v>
      </c>
      <c r="L1000" s="34">
        <f t="shared" si="134"/>
        <v>0</v>
      </c>
      <c r="M1000" s="17">
        <f t="shared" si="130"/>
        <v>0</v>
      </c>
      <c r="N1000" s="33">
        <f t="shared" si="131"/>
        <v>0</v>
      </c>
      <c r="O1000" s="17">
        <f t="shared" si="132"/>
        <v>0</v>
      </c>
      <c r="AF1000"/>
      <c r="AG1000"/>
    </row>
    <row r="1001" spans="2:33" x14ac:dyDescent="0.2">
      <c r="B1001" s="15"/>
      <c r="D1001" s="60"/>
      <c r="E1001" s="61"/>
      <c r="F1001" s="60">
        <f t="shared" si="127"/>
        <v>0</v>
      </c>
      <c r="G1001" s="62">
        <f t="shared" si="128"/>
        <v>0</v>
      </c>
      <c r="H1001" s="62">
        <f t="shared" si="133"/>
        <v>0</v>
      </c>
      <c r="I1001" s="62">
        <f>IF(AND(OR(AND(OR(B1001="ICE",AND(B1001="nzev",D1001&gt;2035)),D1001&gt;0),B1001="ZEV",AND(B1001="nzev",D1001&lt;=2035)),E1001&lt;&gt;BL),VLOOKUP(E1001,Selection!$C$2:$D$11,2,FALSE),0)</f>
        <v>0</v>
      </c>
      <c r="K1001" s="18">
        <f t="shared" si="129"/>
        <v>0</v>
      </c>
      <c r="L1001" s="34">
        <f t="shared" si="134"/>
        <v>0</v>
      </c>
      <c r="M1001" s="17">
        <f t="shared" si="130"/>
        <v>0</v>
      </c>
      <c r="N1001" s="33">
        <f t="shared" si="131"/>
        <v>0</v>
      </c>
      <c r="O1001" s="17">
        <f t="shared" si="132"/>
        <v>0</v>
      </c>
      <c r="AF1001"/>
      <c r="AG1001"/>
    </row>
    <row r="1002" spans="2:33" x14ac:dyDescent="0.2">
      <c r="B1002" s="15"/>
      <c r="D1002" s="60"/>
      <c r="E1002" s="61"/>
      <c r="F1002" s="60">
        <f t="shared" si="127"/>
        <v>0</v>
      </c>
      <c r="G1002" s="62">
        <f t="shared" si="128"/>
        <v>0</v>
      </c>
      <c r="H1002" s="62">
        <f t="shared" si="133"/>
        <v>0</v>
      </c>
      <c r="I1002" s="62">
        <f>IF(AND(OR(AND(OR(B1002="ICE",AND(B1002="nzev",D1002&gt;2035)),D1002&gt;0),B1002="ZEV",AND(B1002="nzev",D1002&lt;=2035)),E1002&lt;&gt;BL),VLOOKUP(E1002,Selection!$C$2:$D$11,2,FALSE),0)</f>
        <v>0</v>
      </c>
      <c r="K1002" s="18">
        <f t="shared" si="129"/>
        <v>0</v>
      </c>
      <c r="L1002" s="34">
        <f t="shared" si="134"/>
        <v>0</v>
      </c>
      <c r="M1002" s="17">
        <f t="shared" si="130"/>
        <v>0</v>
      </c>
      <c r="N1002" s="33">
        <f t="shared" si="131"/>
        <v>0</v>
      </c>
      <c r="O1002" s="17">
        <f t="shared" si="132"/>
        <v>0</v>
      </c>
      <c r="AF1002"/>
      <c r="AG1002"/>
    </row>
    <row r="1003" spans="2:33" x14ac:dyDescent="0.2">
      <c r="B1003" s="15"/>
      <c r="D1003" s="60"/>
      <c r="E1003" s="61"/>
      <c r="F1003" s="60">
        <f t="shared" si="127"/>
        <v>0</v>
      </c>
      <c r="G1003" s="62">
        <f t="shared" si="128"/>
        <v>0</v>
      </c>
      <c r="H1003" s="62">
        <f t="shared" si="133"/>
        <v>0</v>
      </c>
      <c r="I1003" s="62">
        <f>IF(AND(OR(AND(OR(B1003="ICE",AND(B1003="nzev",D1003&gt;2035)),D1003&gt;0),B1003="ZEV",AND(B1003="nzev",D1003&lt;=2035)),E1003&lt;&gt;BL),VLOOKUP(E1003,Selection!$C$2:$D$11,2,FALSE),0)</f>
        <v>0</v>
      </c>
      <c r="K1003" s="18">
        <f t="shared" si="129"/>
        <v>0</v>
      </c>
      <c r="L1003" s="34">
        <f t="shared" si="134"/>
        <v>0</v>
      </c>
      <c r="M1003" s="17">
        <f t="shared" si="130"/>
        <v>0</v>
      </c>
      <c r="N1003" s="33">
        <f t="shared" si="131"/>
        <v>0</v>
      </c>
      <c r="O1003" s="17">
        <f t="shared" si="132"/>
        <v>0</v>
      </c>
      <c r="AE1003" s="18"/>
      <c r="AG1003"/>
    </row>
    <row r="1004" spans="2:33" x14ac:dyDescent="0.2">
      <c r="B1004" s="14"/>
      <c r="D1004" s="2"/>
      <c r="E1004" s="6"/>
      <c r="F1004" s="14"/>
      <c r="G1004" s="14"/>
      <c r="H1004" s="14"/>
      <c r="I1004" s="14"/>
      <c r="L1004"/>
      <c r="M1004"/>
      <c r="S1004" s="18"/>
      <c r="AF1004"/>
      <c r="AG1004"/>
    </row>
    <row r="1005" spans="2:33" ht="98.25" hidden="1" customHeight="1" x14ac:dyDescent="0.2">
      <c r="C1005" s="5"/>
      <c r="D1005" s="1"/>
      <c r="E1005" s="5"/>
      <c r="F1005" s="5"/>
      <c r="G1005"/>
      <c r="H1005"/>
      <c r="J1005" s="17"/>
      <c r="K1005" s="17"/>
      <c r="L1005"/>
      <c r="M1005"/>
      <c r="AD1005" s="18"/>
      <c r="AE1005" s="18"/>
      <c r="AF1005"/>
      <c r="AG1005"/>
    </row>
    <row r="1006" spans="2:33" hidden="1" x14ac:dyDescent="0.2">
      <c r="D1006" s="1"/>
      <c r="H1006"/>
      <c r="K1006" s="17"/>
      <c r="M1006"/>
      <c r="AE1006" s="18"/>
      <c r="AG1006"/>
    </row>
    <row r="1007" spans="2:33" hidden="1" x14ac:dyDescent="0.2">
      <c r="D1007" s="1"/>
      <c r="H1007"/>
      <c r="K1007" s="17"/>
      <c r="M1007"/>
      <c r="AE1007" s="18"/>
      <c r="AG1007"/>
    </row>
    <row r="1008" spans="2:33" hidden="1" x14ac:dyDescent="0.2">
      <c r="B1008" s="63"/>
      <c r="D1008" s="63"/>
      <c r="E1008" s="63"/>
      <c r="F1008" s="63"/>
      <c r="G1008" s="64"/>
      <c r="H1008" s="63"/>
      <c r="I1008" s="63"/>
      <c r="J1008" s="63">
        <f>IF($K$1=O2+O3,1,0)</f>
        <v>1</v>
      </c>
      <c r="K1008" s="25" t="str">
        <f>IF($J$1008,"Model Year Schedule","Model Year Schedule (Incomplete)")</f>
        <v>Model Year Schedule</v>
      </c>
      <c r="L1008" s="26"/>
      <c r="M1008" s="26"/>
      <c r="N1008" s="27"/>
      <c r="O1008" s="63"/>
      <c r="P1008" s="25" t="str">
        <f>IF($J$1008,"ZEV Milestone Option Replacement Timetable","Information Incomplete to Evaluate Milestone Option")</f>
        <v>ZEV Milestone Option Replacement Timetable</v>
      </c>
      <c r="Q1008" s="26"/>
      <c r="R1008" s="26"/>
      <c r="S1008" s="26"/>
      <c r="T1008" s="26"/>
      <c r="U1008" s="27"/>
      <c r="V1008" s="37"/>
      <c r="AE1008" s="18"/>
      <c r="AG1008"/>
    </row>
    <row r="1009" spans="2:33" ht="81" hidden="1" customHeight="1" x14ac:dyDescent="0.15">
      <c r="B1009" s="65" t="s">
        <v>38</v>
      </c>
      <c r="D1009" s="65" t="s">
        <v>39</v>
      </c>
      <c r="E1009" s="65" t="s">
        <v>40</v>
      </c>
      <c r="F1009" s="65" t="s">
        <v>41</v>
      </c>
      <c r="G1009" s="65" t="s">
        <v>42</v>
      </c>
      <c r="H1009" s="65" t="s">
        <v>43</v>
      </c>
      <c r="I1009" s="65" t="s">
        <v>44</v>
      </c>
      <c r="J1009" s="63"/>
      <c r="K1009" s="11" t="s">
        <v>45</v>
      </c>
      <c r="L1009" s="11" t="s">
        <v>46</v>
      </c>
      <c r="M1009" s="11" t="s">
        <v>47</v>
      </c>
      <c r="N1009" s="11" t="s">
        <v>48</v>
      </c>
      <c r="O1009" s="63"/>
      <c r="P1009" s="11" t="s">
        <v>49</v>
      </c>
      <c r="Q1009" s="11" t="s">
        <v>50</v>
      </c>
      <c r="R1009" s="11" t="s">
        <v>51</v>
      </c>
      <c r="S1009" s="11" t="s">
        <v>52</v>
      </c>
      <c r="T1009" s="11" t="s">
        <v>53</v>
      </c>
      <c r="U1009" s="11" t="s">
        <v>54</v>
      </c>
      <c r="V1009" s="11" t="s">
        <v>55</v>
      </c>
      <c r="AE1009" s="18"/>
      <c r="AG1009"/>
    </row>
    <row r="1010" spans="2:33" ht="51.75" hidden="1" customHeight="1" x14ac:dyDescent="0.15">
      <c r="B1010" s="66">
        <f>$L$2</f>
        <v>0</v>
      </c>
      <c r="D1010" s="66">
        <f>$L$3</f>
        <v>0</v>
      </c>
      <c r="E1010" s="66">
        <f>$L$4</f>
        <v>0</v>
      </c>
      <c r="F1010" s="66">
        <f>ROUND(P1010*(B1010+G1010)+Q1010*(D1010+H1010)+R1010*(E1010+I1010),0)</f>
        <v>0</v>
      </c>
      <c r="G1010" s="66">
        <f>$M$2</f>
        <v>0</v>
      </c>
      <c r="H1010" s="66">
        <f>$M$3</f>
        <v>0</v>
      </c>
      <c r="I1010" s="66">
        <f>$M$4</f>
        <v>0</v>
      </c>
      <c r="J1010" s="63"/>
      <c r="K1010" s="28">
        <v>2024</v>
      </c>
      <c r="L1010" s="30">
        <f>COUNTIF($H$6:$H$1004,K1010)</f>
        <v>0</v>
      </c>
      <c r="M1010" s="31">
        <f>L1010</f>
        <v>0</v>
      </c>
      <c r="N1010" s="31">
        <f t="shared" ref="N1010:N1028" si="135">M1010+$O$3</f>
        <v>0</v>
      </c>
      <c r="O1010" s="63"/>
      <c r="P1010" s="38">
        <v>0</v>
      </c>
      <c r="Q1010" s="38">
        <v>0</v>
      </c>
      <c r="R1010" s="38">
        <v>0</v>
      </c>
      <c r="S1010" s="29">
        <f>ROUND(P1010*(B1010+G1010)+Q1010*(D1010+H1010)+R1010*(E1010+I1010),0)</f>
        <v>0</v>
      </c>
      <c r="T1010" s="29">
        <f>IF(S1010&gt;0,IF(S1010&lt;=$P$5,0,S1010-$P$5),0)</f>
        <v>0</v>
      </c>
      <c r="U1010" s="29">
        <f>IF(S1010&gt;0,IF(S1010&lt;=$P$5,$P$5,S1010),$P$5)</f>
        <v>0</v>
      </c>
      <c r="V1010" s="29">
        <f t="shared" ref="V1010:V1028" si="136">U1010+$P$2</f>
        <v>0</v>
      </c>
      <c r="AE1010" s="18"/>
      <c r="AG1010"/>
    </row>
    <row r="1011" spans="2:33" ht="60" hidden="1" customHeight="1" x14ac:dyDescent="0.15">
      <c r="B1011" s="66">
        <f t="shared" ref="B1011:B1028" si="137">IF(AND(U1011-U1010&gt;0,S1011&gt;0),IF(B1010&gt;0,IF(B1010&gt;=T1011,B1010-T1011,0),0),B1010)</f>
        <v>0</v>
      </c>
      <c r="D1011" s="66">
        <f t="shared" ref="D1011:D1028" si="138">IF(AND(B1011=0,T1011&gt;0,T1011&gt;B1010),IF(D1010&gt;T1011-B1010,D1010-(T1011-B1010),0),D1010)</f>
        <v>0</v>
      </c>
      <c r="E1011" s="66">
        <f t="shared" ref="E1011:E1028" si="139">IF(AND(D1011=0,T1011&gt;0,T1011-B1010&gt;D1010),IF(E1010&gt;T1011-D1010,E1010-(T1011-D1010),0),E1010)</f>
        <v>0</v>
      </c>
      <c r="F1011" s="66">
        <f t="shared" ref="F1011:F1028" si="140">IF(ROUND(P1011*(B1010+G1010)+Q1011*(D1010+H1010)+R1011*(E1010+I1010),0)&gt;0,IF(ROUND(P1011*(B1010+G1010)+Q1011*(D1010+H1010)+R1011*(E1010+I1010),0)&gt;$K$1,$K$1,ROUND(P1011*(B1010+G1010)+Q1011*(D1010+H1010)+R1011*(E1010+I1010),0)),F1010)</f>
        <v>0</v>
      </c>
      <c r="G1011" s="66">
        <f t="shared" ref="G1011:G1028" si="141">IF(AND(SUM(B1010:E1010)-SUM(B1011:E1011)&gt;0,S1011&gt;0),IF(B1010&gt;B1011,G1010+(B1010-B1011),G1010),G1010)</f>
        <v>0</v>
      </c>
      <c r="H1011" s="66">
        <f t="shared" ref="H1011:H1028" si="142">IF(AND(SUM(B1010:E1010)-SUM(B1011:E1011)&gt;0,S1011&gt;0),IF(D1010&gt;D1011,H1010+(D1010-D1011),H1010),H1010)</f>
        <v>0</v>
      </c>
      <c r="I1011" s="66">
        <f t="shared" ref="I1011:I1028" si="143">IF(AND(SUM(B1010:E1010)-SUM(B1011:E1011)&gt;0,S1011&gt;0),IF(E1010&gt;E1011,I1010+(E1010-E1011),I1010),I1010)</f>
        <v>0</v>
      </c>
      <c r="J1011" s="63"/>
      <c r="K1011" s="28">
        <v>2025</v>
      </c>
      <c r="L1011" s="30">
        <f t="shared" ref="L1011:L1028" si="144">COUNTIF($H$6:$H$1004,K1011)</f>
        <v>0</v>
      </c>
      <c r="M1011" s="31">
        <f>L1011+M1010</f>
        <v>0</v>
      </c>
      <c r="N1011" s="31">
        <f t="shared" si="135"/>
        <v>0</v>
      </c>
      <c r="O1011" s="63"/>
      <c r="P1011" s="38">
        <v>0.1</v>
      </c>
      <c r="Q1011" s="38">
        <v>0</v>
      </c>
      <c r="R1011" s="38">
        <v>0</v>
      </c>
      <c r="S1011" s="29">
        <f t="shared" ref="S1011:S1028" si="145">IF(ROUND(P1011*(B1010+G1010)+Q1011*(D1010+H1010)+R1011*(E1010+I1010),0)+U1010+$P$2&lt;=$K$1,ROUND(P1011*(B1010+G1010)+Q1011*(D1010+H1010)+R1011*(E1010+I1010),0),$K$1-U1010-$P$2)</f>
        <v>0</v>
      </c>
      <c r="T1011" s="29">
        <f t="shared" ref="T1011:T1028" si="146">IF(S1011&gt;0,IF(F1011&lt;=U1010,0,F1011-U1010),0)</f>
        <v>0</v>
      </c>
      <c r="U1011" s="29">
        <f t="shared" ref="U1011:U1028" si="147">IF(S1011&gt;0,IF(F1011&lt;=U1010,U1010,T1011+U1010),U1010)</f>
        <v>0</v>
      </c>
      <c r="V1011" s="29">
        <f t="shared" si="136"/>
        <v>0</v>
      </c>
      <c r="AE1011" s="18"/>
      <c r="AG1011"/>
    </row>
    <row r="1012" spans="2:33" ht="69" hidden="1" customHeight="1" x14ac:dyDescent="0.15">
      <c r="B1012" s="66">
        <f t="shared" si="137"/>
        <v>0</v>
      </c>
      <c r="D1012" s="66">
        <f t="shared" si="138"/>
        <v>0</v>
      </c>
      <c r="E1012" s="66">
        <f t="shared" si="139"/>
        <v>0</v>
      </c>
      <c r="F1012" s="66">
        <f t="shared" si="140"/>
        <v>0</v>
      </c>
      <c r="G1012" s="66">
        <f t="shared" si="141"/>
        <v>0</v>
      </c>
      <c r="H1012" s="66">
        <f t="shared" si="142"/>
        <v>0</v>
      </c>
      <c r="I1012" s="66">
        <f t="shared" si="143"/>
        <v>0</v>
      </c>
      <c r="J1012" s="63"/>
      <c r="K1012" s="28">
        <v>2026</v>
      </c>
      <c r="L1012" s="30">
        <f t="shared" si="144"/>
        <v>0</v>
      </c>
      <c r="M1012" s="31">
        <f t="shared" ref="M1012:M1028" si="148">L1012+M1011</f>
        <v>0</v>
      </c>
      <c r="N1012" s="31">
        <f t="shared" si="135"/>
        <v>0</v>
      </c>
      <c r="O1012" s="63"/>
      <c r="P1012" s="38">
        <v>0.1</v>
      </c>
      <c r="Q1012" s="38">
        <v>0</v>
      </c>
      <c r="R1012" s="38">
        <v>0</v>
      </c>
      <c r="S1012" s="29">
        <f t="shared" si="145"/>
        <v>0</v>
      </c>
      <c r="T1012" s="29">
        <f t="shared" si="146"/>
        <v>0</v>
      </c>
      <c r="U1012" s="29">
        <f t="shared" si="147"/>
        <v>0</v>
      </c>
      <c r="V1012" s="29">
        <f t="shared" si="136"/>
        <v>0</v>
      </c>
      <c r="AE1012" s="18"/>
      <c r="AG1012"/>
    </row>
    <row r="1013" spans="2:33" ht="87" hidden="1" customHeight="1" x14ac:dyDescent="0.15">
      <c r="B1013" s="66">
        <f t="shared" si="137"/>
        <v>0</v>
      </c>
      <c r="D1013" s="66">
        <f t="shared" si="138"/>
        <v>0</v>
      </c>
      <c r="E1013" s="66">
        <f t="shared" si="139"/>
        <v>0</v>
      </c>
      <c r="F1013" s="66">
        <f t="shared" si="140"/>
        <v>0</v>
      </c>
      <c r="G1013" s="66">
        <f t="shared" si="141"/>
        <v>0</v>
      </c>
      <c r="H1013" s="66">
        <f t="shared" si="142"/>
        <v>0</v>
      </c>
      <c r="I1013" s="66">
        <f t="shared" si="143"/>
        <v>0</v>
      </c>
      <c r="J1013" s="63"/>
      <c r="K1013" s="28">
        <v>2027</v>
      </c>
      <c r="L1013" s="30">
        <f t="shared" si="144"/>
        <v>0</v>
      </c>
      <c r="M1013" s="31">
        <f t="shared" si="148"/>
        <v>0</v>
      </c>
      <c r="N1013" s="31">
        <f t="shared" si="135"/>
        <v>0</v>
      </c>
      <c r="O1013" s="63"/>
      <c r="P1013" s="38">
        <v>0.1</v>
      </c>
      <c r="Q1013" s="38">
        <v>0.1</v>
      </c>
      <c r="R1013" s="38">
        <v>0</v>
      </c>
      <c r="S1013" s="29">
        <f t="shared" si="145"/>
        <v>0</v>
      </c>
      <c r="T1013" s="29">
        <f t="shared" si="146"/>
        <v>0</v>
      </c>
      <c r="U1013" s="29">
        <f t="shared" si="147"/>
        <v>0</v>
      </c>
      <c r="V1013" s="29">
        <f t="shared" si="136"/>
        <v>0</v>
      </c>
      <c r="AE1013" s="18"/>
      <c r="AG1013"/>
    </row>
    <row r="1014" spans="2:33" ht="81" hidden="1" customHeight="1" x14ac:dyDescent="0.15">
      <c r="B1014" s="66">
        <f t="shared" si="137"/>
        <v>0</v>
      </c>
      <c r="D1014" s="66">
        <f t="shared" si="138"/>
        <v>0</v>
      </c>
      <c r="E1014" s="66">
        <f t="shared" si="139"/>
        <v>0</v>
      </c>
      <c r="F1014" s="66">
        <f t="shared" si="140"/>
        <v>0</v>
      </c>
      <c r="G1014" s="66">
        <f t="shared" si="141"/>
        <v>0</v>
      </c>
      <c r="H1014" s="66">
        <f t="shared" si="142"/>
        <v>0</v>
      </c>
      <c r="I1014" s="66">
        <f t="shared" si="143"/>
        <v>0</v>
      </c>
      <c r="J1014" s="63"/>
      <c r="K1014" s="28">
        <v>2028</v>
      </c>
      <c r="L1014" s="30">
        <f t="shared" si="144"/>
        <v>0</v>
      </c>
      <c r="M1014" s="31">
        <f t="shared" si="148"/>
        <v>0</v>
      </c>
      <c r="N1014" s="31">
        <f t="shared" si="135"/>
        <v>0</v>
      </c>
      <c r="O1014" s="63"/>
      <c r="P1014" s="38">
        <v>0.25</v>
      </c>
      <c r="Q1014" s="38">
        <v>0.1</v>
      </c>
      <c r="R1014" s="38">
        <v>0</v>
      </c>
      <c r="S1014" s="29">
        <f t="shared" si="145"/>
        <v>0</v>
      </c>
      <c r="T1014" s="29">
        <f t="shared" si="146"/>
        <v>0</v>
      </c>
      <c r="U1014" s="29">
        <f t="shared" si="147"/>
        <v>0</v>
      </c>
      <c r="V1014" s="29">
        <f t="shared" si="136"/>
        <v>0</v>
      </c>
      <c r="AE1014" s="18"/>
      <c r="AG1014"/>
    </row>
    <row r="1015" spans="2:33" ht="68.25" hidden="1" customHeight="1" x14ac:dyDescent="0.15">
      <c r="B1015" s="66">
        <f t="shared" si="137"/>
        <v>0</v>
      </c>
      <c r="D1015" s="66">
        <f t="shared" si="138"/>
        <v>0</v>
      </c>
      <c r="E1015" s="66">
        <f t="shared" si="139"/>
        <v>0</v>
      </c>
      <c r="F1015" s="66">
        <f t="shared" si="140"/>
        <v>0</v>
      </c>
      <c r="G1015" s="66">
        <f t="shared" si="141"/>
        <v>0</v>
      </c>
      <c r="H1015" s="66">
        <f t="shared" si="142"/>
        <v>0</v>
      </c>
      <c r="I1015" s="66">
        <f t="shared" si="143"/>
        <v>0</v>
      </c>
      <c r="J1015" s="63"/>
      <c r="K1015" s="28">
        <v>2029</v>
      </c>
      <c r="L1015" s="30">
        <f t="shared" si="144"/>
        <v>0</v>
      </c>
      <c r="M1015" s="31">
        <f t="shared" si="148"/>
        <v>0</v>
      </c>
      <c r="N1015" s="31">
        <f t="shared" si="135"/>
        <v>0</v>
      </c>
      <c r="O1015" s="63"/>
      <c r="P1015" s="38">
        <v>0.25</v>
      </c>
      <c r="Q1015" s="38">
        <v>0.1</v>
      </c>
      <c r="R1015" s="38">
        <v>0</v>
      </c>
      <c r="S1015" s="29">
        <f t="shared" si="145"/>
        <v>0</v>
      </c>
      <c r="T1015" s="29">
        <f t="shared" si="146"/>
        <v>0</v>
      </c>
      <c r="U1015" s="29">
        <f t="shared" si="147"/>
        <v>0</v>
      </c>
      <c r="V1015" s="29">
        <f t="shared" si="136"/>
        <v>0</v>
      </c>
      <c r="AE1015" s="18"/>
      <c r="AG1015"/>
    </row>
    <row r="1016" spans="2:33" ht="66" hidden="1" customHeight="1" x14ac:dyDescent="0.15">
      <c r="B1016" s="66">
        <f t="shared" si="137"/>
        <v>0</v>
      </c>
      <c r="D1016" s="66">
        <f t="shared" si="138"/>
        <v>0</v>
      </c>
      <c r="E1016" s="66">
        <f t="shared" si="139"/>
        <v>0</v>
      </c>
      <c r="F1016" s="66">
        <f t="shared" si="140"/>
        <v>0</v>
      </c>
      <c r="G1016" s="66">
        <f t="shared" si="141"/>
        <v>0</v>
      </c>
      <c r="H1016" s="66">
        <f t="shared" si="142"/>
        <v>0</v>
      </c>
      <c r="I1016" s="66">
        <f t="shared" si="143"/>
        <v>0</v>
      </c>
      <c r="J1016" s="63"/>
      <c r="K1016" s="28">
        <v>2030</v>
      </c>
      <c r="L1016" s="30">
        <f t="shared" si="144"/>
        <v>0</v>
      </c>
      <c r="M1016" s="31">
        <f t="shared" si="148"/>
        <v>0</v>
      </c>
      <c r="N1016" s="31">
        <f t="shared" si="135"/>
        <v>0</v>
      </c>
      <c r="O1016" s="63"/>
      <c r="P1016" s="38">
        <v>0.25</v>
      </c>
      <c r="Q1016" s="38">
        <v>0.25</v>
      </c>
      <c r="R1016" s="38">
        <v>0.1</v>
      </c>
      <c r="S1016" s="29">
        <f t="shared" si="145"/>
        <v>0</v>
      </c>
      <c r="T1016" s="29">
        <f t="shared" si="146"/>
        <v>0</v>
      </c>
      <c r="U1016" s="29">
        <f t="shared" si="147"/>
        <v>0</v>
      </c>
      <c r="V1016" s="29">
        <f t="shared" si="136"/>
        <v>0</v>
      </c>
      <c r="AE1016" s="18"/>
      <c r="AG1016"/>
    </row>
    <row r="1017" spans="2:33" ht="66" hidden="1" customHeight="1" x14ac:dyDescent="0.15">
      <c r="B1017" s="66">
        <f t="shared" si="137"/>
        <v>0</v>
      </c>
      <c r="D1017" s="66">
        <f t="shared" si="138"/>
        <v>0</v>
      </c>
      <c r="E1017" s="66">
        <f t="shared" si="139"/>
        <v>0</v>
      </c>
      <c r="F1017" s="66">
        <f t="shared" si="140"/>
        <v>0</v>
      </c>
      <c r="G1017" s="66">
        <f t="shared" si="141"/>
        <v>0</v>
      </c>
      <c r="H1017" s="66">
        <f t="shared" si="142"/>
        <v>0</v>
      </c>
      <c r="I1017" s="66">
        <f t="shared" si="143"/>
        <v>0</v>
      </c>
      <c r="J1017" s="63"/>
      <c r="K1017" s="28">
        <v>2031</v>
      </c>
      <c r="L1017" s="30">
        <f t="shared" si="144"/>
        <v>0</v>
      </c>
      <c r="M1017" s="31">
        <f t="shared" si="148"/>
        <v>0</v>
      </c>
      <c r="N1017" s="31">
        <f t="shared" si="135"/>
        <v>0</v>
      </c>
      <c r="O1017" s="63"/>
      <c r="P1017" s="38">
        <v>0.5</v>
      </c>
      <c r="Q1017" s="38">
        <v>0.25</v>
      </c>
      <c r="R1017" s="38">
        <v>0.1</v>
      </c>
      <c r="S1017" s="29">
        <f t="shared" si="145"/>
        <v>0</v>
      </c>
      <c r="T1017" s="29">
        <f t="shared" si="146"/>
        <v>0</v>
      </c>
      <c r="U1017" s="29">
        <f t="shared" si="147"/>
        <v>0</v>
      </c>
      <c r="V1017" s="29">
        <f t="shared" si="136"/>
        <v>0</v>
      </c>
      <c r="AE1017" s="18"/>
      <c r="AG1017"/>
    </row>
    <row r="1018" spans="2:33" ht="13" hidden="1" x14ac:dyDescent="0.15">
      <c r="B1018" s="66">
        <f t="shared" si="137"/>
        <v>0</v>
      </c>
      <c r="D1018" s="66">
        <f t="shared" si="138"/>
        <v>0</v>
      </c>
      <c r="E1018" s="66">
        <f t="shared" si="139"/>
        <v>0</v>
      </c>
      <c r="F1018" s="66">
        <f t="shared" si="140"/>
        <v>0</v>
      </c>
      <c r="G1018" s="66">
        <f t="shared" si="141"/>
        <v>0</v>
      </c>
      <c r="H1018" s="66">
        <f t="shared" si="142"/>
        <v>0</v>
      </c>
      <c r="I1018" s="66">
        <f t="shared" si="143"/>
        <v>0</v>
      </c>
      <c r="J1018" s="63"/>
      <c r="K1018" s="28">
        <v>2032</v>
      </c>
      <c r="L1018" s="30">
        <f t="shared" si="144"/>
        <v>0</v>
      </c>
      <c r="M1018" s="31">
        <f t="shared" si="148"/>
        <v>0</v>
      </c>
      <c r="N1018" s="31">
        <f t="shared" si="135"/>
        <v>0</v>
      </c>
      <c r="O1018" s="63"/>
      <c r="P1018" s="38">
        <v>0.5</v>
      </c>
      <c r="Q1018" s="38">
        <v>0.25</v>
      </c>
      <c r="R1018" s="38">
        <v>0.1</v>
      </c>
      <c r="S1018" s="29">
        <f t="shared" si="145"/>
        <v>0</v>
      </c>
      <c r="T1018" s="29">
        <f t="shared" si="146"/>
        <v>0</v>
      </c>
      <c r="U1018" s="29">
        <f t="shared" si="147"/>
        <v>0</v>
      </c>
      <c r="V1018" s="29">
        <f t="shared" si="136"/>
        <v>0</v>
      </c>
      <c r="AE1018" s="18"/>
      <c r="AG1018"/>
    </row>
    <row r="1019" spans="2:33" ht="68.25" hidden="1" customHeight="1" x14ac:dyDescent="0.15">
      <c r="B1019" s="66">
        <f t="shared" si="137"/>
        <v>0</v>
      </c>
      <c r="D1019" s="66">
        <f t="shared" si="138"/>
        <v>0</v>
      </c>
      <c r="E1019" s="66">
        <f t="shared" si="139"/>
        <v>0</v>
      </c>
      <c r="F1019" s="66">
        <f t="shared" si="140"/>
        <v>0</v>
      </c>
      <c r="G1019" s="66">
        <f t="shared" si="141"/>
        <v>0</v>
      </c>
      <c r="H1019" s="66">
        <f t="shared" si="142"/>
        <v>0</v>
      </c>
      <c r="I1019" s="66">
        <f t="shared" si="143"/>
        <v>0</v>
      </c>
      <c r="J1019" s="63"/>
      <c r="K1019" s="28">
        <v>2033</v>
      </c>
      <c r="L1019" s="30">
        <f t="shared" si="144"/>
        <v>0</v>
      </c>
      <c r="M1019" s="31">
        <f t="shared" si="148"/>
        <v>0</v>
      </c>
      <c r="N1019" s="31">
        <f t="shared" si="135"/>
        <v>0</v>
      </c>
      <c r="O1019" s="63"/>
      <c r="P1019" s="38">
        <v>0.75</v>
      </c>
      <c r="Q1019" s="38">
        <v>0.5</v>
      </c>
      <c r="R1019" s="38">
        <v>0.25</v>
      </c>
      <c r="S1019" s="29">
        <f t="shared" si="145"/>
        <v>0</v>
      </c>
      <c r="T1019" s="29">
        <f t="shared" si="146"/>
        <v>0</v>
      </c>
      <c r="U1019" s="29">
        <f t="shared" si="147"/>
        <v>0</v>
      </c>
      <c r="V1019" s="29">
        <f t="shared" si="136"/>
        <v>0</v>
      </c>
      <c r="AE1019" s="18"/>
      <c r="AG1019"/>
    </row>
    <row r="1020" spans="2:33" ht="63" hidden="1" customHeight="1" x14ac:dyDescent="0.15">
      <c r="B1020" s="66">
        <f t="shared" si="137"/>
        <v>0</v>
      </c>
      <c r="D1020" s="66">
        <f t="shared" si="138"/>
        <v>0</v>
      </c>
      <c r="E1020" s="66">
        <f t="shared" si="139"/>
        <v>0</v>
      </c>
      <c r="F1020" s="66">
        <f t="shared" si="140"/>
        <v>0</v>
      </c>
      <c r="G1020" s="66">
        <f t="shared" si="141"/>
        <v>0</v>
      </c>
      <c r="H1020" s="66">
        <f t="shared" si="142"/>
        <v>0</v>
      </c>
      <c r="I1020" s="66">
        <f t="shared" si="143"/>
        <v>0</v>
      </c>
      <c r="J1020" s="63"/>
      <c r="K1020" s="28">
        <v>2034</v>
      </c>
      <c r="L1020" s="30">
        <f t="shared" si="144"/>
        <v>0</v>
      </c>
      <c r="M1020" s="31">
        <f t="shared" si="148"/>
        <v>0</v>
      </c>
      <c r="N1020" s="31">
        <f t="shared" si="135"/>
        <v>0</v>
      </c>
      <c r="O1020" s="63"/>
      <c r="P1020" s="38">
        <v>0.75</v>
      </c>
      <c r="Q1020" s="38">
        <v>0.5</v>
      </c>
      <c r="R1020" s="38">
        <v>0.25</v>
      </c>
      <c r="S1020" s="29">
        <f t="shared" si="145"/>
        <v>0</v>
      </c>
      <c r="T1020" s="29">
        <f t="shared" si="146"/>
        <v>0</v>
      </c>
      <c r="U1020" s="29">
        <f t="shared" si="147"/>
        <v>0</v>
      </c>
      <c r="V1020" s="29">
        <f t="shared" si="136"/>
        <v>0</v>
      </c>
      <c r="AE1020" s="18"/>
      <c r="AG1020"/>
    </row>
    <row r="1021" spans="2:33" ht="88.5" hidden="1" customHeight="1" x14ac:dyDescent="0.15">
      <c r="B1021" s="66">
        <f t="shared" si="137"/>
        <v>0</v>
      </c>
      <c r="D1021" s="66">
        <f t="shared" si="138"/>
        <v>0</v>
      </c>
      <c r="E1021" s="66">
        <f t="shared" si="139"/>
        <v>0</v>
      </c>
      <c r="F1021" s="66">
        <f t="shared" si="140"/>
        <v>0</v>
      </c>
      <c r="G1021" s="66">
        <f t="shared" si="141"/>
        <v>0</v>
      </c>
      <c r="H1021" s="66">
        <f t="shared" si="142"/>
        <v>0</v>
      </c>
      <c r="I1021" s="66">
        <f t="shared" si="143"/>
        <v>0</v>
      </c>
      <c r="J1021" s="63"/>
      <c r="K1021" s="28">
        <v>2035</v>
      </c>
      <c r="L1021" s="30">
        <f t="shared" si="144"/>
        <v>0</v>
      </c>
      <c r="M1021" s="31">
        <f t="shared" si="148"/>
        <v>0</v>
      </c>
      <c r="N1021" s="31">
        <f t="shared" si="135"/>
        <v>0</v>
      </c>
      <c r="O1021" s="63"/>
      <c r="P1021" s="38">
        <v>1</v>
      </c>
      <c r="Q1021" s="38">
        <v>0.5</v>
      </c>
      <c r="R1021" s="38">
        <v>0.25</v>
      </c>
      <c r="S1021" s="29">
        <f t="shared" si="145"/>
        <v>0</v>
      </c>
      <c r="T1021" s="29">
        <f t="shared" si="146"/>
        <v>0</v>
      </c>
      <c r="U1021" s="29">
        <f t="shared" si="147"/>
        <v>0</v>
      </c>
      <c r="V1021" s="29">
        <f t="shared" si="136"/>
        <v>0</v>
      </c>
      <c r="AE1021" s="18"/>
      <c r="AG1021"/>
    </row>
    <row r="1022" spans="2:33" ht="104.25" hidden="1" customHeight="1" x14ac:dyDescent="0.15">
      <c r="B1022" s="66">
        <f t="shared" si="137"/>
        <v>0</v>
      </c>
      <c r="D1022" s="66">
        <f t="shared" si="138"/>
        <v>0</v>
      </c>
      <c r="E1022" s="66">
        <f t="shared" si="139"/>
        <v>0</v>
      </c>
      <c r="F1022" s="66">
        <f t="shared" si="140"/>
        <v>0</v>
      </c>
      <c r="G1022" s="66">
        <f t="shared" si="141"/>
        <v>0</v>
      </c>
      <c r="H1022" s="66">
        <f t="shared" si="142"/>
        <v>0</v>
      </c>
      <c r="I1022" s="66">
        <f t="shared" si="143"/>
        <v>0</v>
      </c>
      <c r="J1022" s="63"/>
      <c r="K1022" s="28">
        <v>2036</v>
      </c>
      <c r="L1022" s="30">
        <f t="shared" si="144"/>
        <v>0</v>
      </c>
      <c r="M1022" s="31">
        <f t="shared" si="148"/>
        <v>0</v>
      </c>
      <c r="N1022" s="31">
        <f t="shared" si="135"/>
        <v>0</v>
      </c>
      <c r="O1022" s="63"/>
      <c r="P1022" s="38">
        <v>1</v>
      </c>
      <c r="Q1022" s="38">
        <v>0.75</v>
      </c>
      <c r="R1022" s="38">
        <v>0.5</v>
      </c>
      <c r="S1022" s="29">
        <f t="shared" si="145"/>
        <v>0</v>
      </c>
      <c r="T1022" s="29">
        <f t="shared" si="146"/>
        <v>0</v>
      </c>
      <c r="U1022" s="29">
        <f t="shared" si="147"/>
        <v>0</v>
      </c>
      <c r="V1022" s="29">
        <f t="shared" si="136"/>
        <v>0</v>
      </c>
      <c r="AE1022" s="18"/>
      <c r="AG1022"/>
    </row>
    <row r="1023" spans="2:33" ht="100.5" hidden="1" customHeight="1" x14ac:dyDescent="0.15">
      <c r="B1023" s="66">
        <f t="shared" si="137"/>
        <v>0</v>
      </c>
      <c r="D1023" s="66">
        <f t="shared" si="138"/>
        <v>0</v>
      </c>
      <c r="E1023" s="66">
        <f t="shared" si="139"/>
        <v>0</v>
      </c>
      <c r="F1023" s="66">
        <f t="shared" si="140"/>
        <v>0</v>
      </c>
      <c r="G1023" s="66">
        <f t="shared" si="141"/>
        <v>0</v>
      </c>
      <c r="H1023" s="66">
        <f t="shared" si="142"/>
        <v>0</v>
      </c>
      <c r="I1023" s="66">
        <f t="shared" si="143"/>
        <v>0</v>
      </c>
      <c r="J1023" s="63"/>
      <c r="K1023" s="28">
        <v>2037</v>
      </c>
      <c r="L1023" s="30">
        <f t="shared" si="144"/>
        <v>0</v>
      </c>
      <c r="M1023" s="31">
        <f t="shared" si="148"/>
        <v>0</v>
      </c>
      <c r="N1023" s="31">
        <f t="shared" si="135"/>
        <v>0</v>
      </c>
      <c r="O1023" s="63"/>
      <c r="P1023" s="38">
        <v>1</v>
      </c>
      <c r="Q1023" s="38">
        <v>0.75</v>
      </c>
      <c r="R1023" s="38">
        <v>0.5</v>
      </c>
      <c r="S1023" s="29">
        <f t="shared" si="145"/>
        <v>0</v>
      </c>
      <c r="T1023" s="29">
        <f t="shared" si="146"/>
        <v>0</v>
      </c>
      <c r="U1023" s="29">
        <f t="shared" si="147"/>
        <v>0</v>
      </c>
      <c r="V1023" s="29">
        <f t="shared" si="136"/>
        <v>0</v>
      </c>
      <c r="AE1023" s="18"/>
      <c r="AG1023"/>
    </row>
    <row r="1024" spans="2:33" ht="75.75" hidden="1" customHeight="1" x14ac:dyDescent="0.15">
      <c r="B1024" s="66">
        <f t="shared" si="137"/>
        <v>0</v>
      </c>
      <c r="D1024" s="66">
        <f t="shared" si="138"/>
        <v>0</v>
      </c>
      <c r="E1024" s="66">
        <f t="shared" si="139"/>
        <v>0</v>
      </c>
      <c r="F1024" s="66">
        <f t="shared" si="140"/>
        <v>0</v>
      </c>
      <c r="G1024" s="66">
        <f t="shared" si="141"/>
        <v>0</v>
      </c>
      <c r="H1024" s="66">
        <f t="shared" si="142"/>
        <v>0</v>
      </c>
      <c r="I1024" s="66">
        <f t="shared" si="143"/>
        <v>0</v>
      </c>
      <c r="J1024" s="63"/>
      <c r="K1024" s="28">
        <v>2038</v>
      </c>
      <c r="L1024" s="30">
        <f t="shared" si="144"/>
        <v>0</v>
      </c>
      <c r="M1024" s="31">
        <f t="shared" si="148"/>
        <v>0</v>
      </c>
      <c r="N1024" s="31">
        <f>M1024+$O$3</f>
        <v>0</v>
      </c>
      <c r="O1024" s="63"/>
      <c r="P1024" s="38">
        <v>1</v>
      </c>
      <c r="Q1024" s="38">
        <v>0.75</v>
      </c>
      <c r="R1024" s="38">
        <v>0.5</v>
      </c>
      <c r="S1024" s="29">
        <f t="shared" si="145"/>
        <v>0</v>
      </c>
      <c r="T1024" s="29">
        <f t="shared" si="146"/>
        <v>0</v>
      </c>
      <c r="U1024" s="29">
        <f t="shared" si="147"/>
        <v>0</v>
      </c>
      <c r="V1024" s="29">
        <f t="shared" si="136"/>
        <v>0</v>
      </c>
      <c r="AE1024" s="18"/>
      <c r="AG1024"/>
    </row>
    <row r="1025" spans="2:33" ht="78.75" hidden="1" customHeight="1" x14ac:dyDescent="0.15">
      <c r="B1025" s="66">
        <f t="shared" si="137"/>
        <v>0</v>
      </c>
      <c r="D1025" s="66">
        <f t="shared" si="138"/>
        <v>0</v>
      </c>
      <c r="E1025" s="66">
        <f t="shared" si="139"/>
        <v>0</v>
      </c>
      <c r="F1025" s="66">
        <f t="shared" si="140"/>
        <v>0</v>
      </c>
      <c r="G1025" s="66">
        <f t="shared" si="141"/>
        <v>0</v>
      </c>
      <c r="H1025" s="66">
        <f t="shared" si="142"/>
        <v>0</v>
      </c>
      <c r="I1025" s="66">
        <f t="shared" si="143"/>
        <v>0</v>
      </c>
      <c r="J1025" s="63"/>
      <c r="K1025" s="28">
        <v>2039</v>
      </c>
      <c r="L1025" s="30">
        <f t="shared" si="144"/>
        <v>0</v>
      </c>
      <c r="M1025" s="31">
        <f>L1025+M1024</f>
        <v>0</v>
      </c>
      <c r="N1025" s="31">
        <f t="shared" si="135"/>
        <v>0</v>
      </c>
      <c r="O1025" s="63"/>
      <c r="P1025" s="38">
        <v>1</v>
      </c>
      <c r="Q1025" s="38">
        <v>1</v>
      </c>
      <c r="R1025" s="38">
        <v>0.75</v>
      </c>
      <c r="S1025" s="29">
        <f t="shared" si="145"/>
        <v>0</v>
      </c>
      <c r="T1025" s="29">
        <f t="shared" si="146"/>
        <v>0</v>
      </c>
      <c r="U1025" s="29">
        <f t="shared" si="147"/>
        <v>0</v>
      </c>
      <c r="V1025" s="29">
        <f t="shared" si="136"/>
        <v>0</v>
      </c>
      <c r="AE1025" s="18"/>
      <c r="AG1025"/>
    </row>
    <row r="1026" spans="2:33" ht="91.5" hidden="1" customHeight="1" x14ac:dyDescent="0.15">
      <c r="B1026" s="66">
        <f t="shared" si="137"/>
        <v>0</v>
      </c>
      <c r="D1026" s="66">
        <f t="shared" si="138"/>
        <v>0</v>
      </c>
      <c r="E1026" s="66">
        <f t="shared" si="139"/>
        <v>0</v>
      </c>
      <c r="F1026" s="66">
        <f t="shared" si="140"/>
        <v>0</v>
      </c>
      <c r="G1026" s="66">
        <f t="shared" si="141"/>
        <v>0</v>
      </c>
      <c r="H1026" s="66">
        <f t="shared" si="142"/>
        <v>0</v>
      </c>
      <c r="I1026" s="66">
        <f t="shared" si="143"/>
        <v>0</v>
      </c>
      <c r="J1026" s="63"/>
      <c r="K1026" s="28">
        <v>2040</v>
      </c>
      <c r="L1026" s="30">
        <f t="shared" si="144"/>
        <v>0</v>
      </c>
      <c r="M1026" s="31">
        <f>L1026+M1025</f>
        <v>0</v>
      </c>
      <c r="N1026" s="31">
        <f t="shared" si="135"/>
        <v>0</v>
      </c>
      <c r="O1026" s="63"/>
      <c r="P1026" s="38">
        <v>1</v>
      </c>
      <c r="Q1026" s="38">
        <v>1</v>
      </c>
      <c r="R1026" s="38">
        <v>0.75</v>
      </c>
      <c r="S1026" s="29">
        <f t="shared" si="145"/>
        <v>0</v>
      </c>
      <c r="T1026" s="29">
        <f t="shared" si="146"/>
        <v>0</v>
      </c>
      <c r="U1026" s="29">
        <f t="shared" si="147"/>
        <v>0</v>
      </c>
      <c r="V1026" s="29">
        <f t="shared" si="136"/>
        <v>0</v>
      </c>
      <c r="AE1026" s="18"/>
      <c r="AG1026"/>
    </row>
    <row r="1027" spans="2:33" ht="96.75" hidden="1" customHeight="1" x14ac:dyDescent="0.15">
      <c r="B1027" s="66">
        <f t="shared" si="137"/>
        <v>0</v>
      </c>
      <c r="D1027" s="66">
        <f t="shared" si="138"/>
        <v>0</v>
      </c>
      <c r="E1027" s="66">
        <f t="shared" si="139"/>
        <v>0</v>
      </c>
      <c r="F1027" s="66">
        <f t="shared" si="140"/>
        <v>0</v>
      </c>
      <c r="G1027" s="66">
        <f t="shared" si="141"/>
        <v>0</v>
      </c>
      <c r="H1027" s="66">
        <f t="shared" si="142"/>
        <v>0</v>
      </c>
      <c r="I1027" s="66">
        <f t="shared" si="143"/>
        <v>0</v>
      </c>
      <c r="J1027" s="63"/>
      <c r="K1027" s="28">
        <v>2041</v>
      </c>
      <c r="L1027" s="30">
        <f t="shared" si="144"/>
        <v>0</v>
      </c>
      <c r="M1027" s="31">
        <f t="shared" si="148"/>
        <v>0</v>
      </c>
      <c r="N1027" s="31">
        <f t="shared" si="135"/>
        <v>0</v>
      </c>
      <c r="O1027" s="63"/>
      <c r="P1027" s="38">
        <v>1</v>
      </c>
      <c r="Q1027" s="38">
        <v>1</v>
      </c>
      <c r="R1027" s="38">
        <v>0.75</v>
      </c>
      <c r="S1027" s="29">
        <f t="shared" si="145"/>
        <v>0</v>
      </c>
      <c r="T1027" s="29">
        <f t="shared" si="146"/>
        <v>0</v>
      </c>
      <c r="U1027" s="29">
        <f t="shared" si="147"/>
        <v>0</v>
      </c>
      <c r="V1027" s="29">
        <f t="shared" si="136"/>
        <v>0</v>
      </c>
      <c r="AE1027" s="18"/>
      <c r="AG1027"/>
    </row>
    <row r="1028" spans="2:33" ht="83.25" hidden="1" customHeight="1" x14ac:dyDescent="0.15">
      <c r="B1028" s="66">
        <f t="shared" si="137"/>
        <v>0</v>
      </c>
      <c r="D1028" s="66">
        <f t="shared" si="138"/>
        <v>0</v>
      </c>
      <c r="E1028" s="66">
        <f t="shared" si="139"/>
        <v>0</v>
      </c>
      <c r="F1028" s="66">
        <f t="shared" si="140"/>
        <v>0</v>
      </c>
      <c r="G1028" s="66">
        <f t="shared" si="141"/>
        <v>0</v>
      </c>
      <c r="H1028" s="66">
        <f t="shared" si="142"/>
        <v>0</v>
      </c>
      <c r="I1028" s="66">
        <f t="shared" si="143"/>
        <v>0</v>
      </c>
      <c r="J1028" s="63"/>
      <c r="K1028" s="28">
        <v>2042</v>
      </c>
      <c r="L1028" s="30">
        <f t="shared" si="144"/>
        <v>0</v>
      </c>
      <c r="M1028" s="31">
        <f t="shared" si="148"/>
        <v>0</v>
      </c>
      <c r="N1028" s="31">
        <f t="shared" si="135"/>
        <v>0</v>
      </c>
      <c r="O1028" s="63"/>
      <c r="P1028" s="38">
        <v>1</v>
      </c>
      <c r="Q1028" s="38">
        <v>1</v>
      </c>
      <c r="R1028" s="38">
        <v>1</v>
      </c>
      <c r="S1028" s="29">
        <f t="shared" si="145"/>
        <v>0</v>
      </c>
      <c r="T1028" s="29">
        <f t="shared" si="146"/>
        <v>0</v>
      </c>
      <c r="U1028" s="29">
        <f t="shared" si="147"/>
        <v>0</v>
      </c>
      <c r="V1028" s="29">
        <f t="shared" si="136"/>
        <v>0</v>
      </c>
      <c r="AE1028" s="18"/>
      <c r="AG1028"/>
    </row>
    <row r="1029" spans="2:33" ht="48.75" hidden="1" customHeight="1" x14ac:dyDescent="0.2">
      <c r="B1029"/>
      <c r="D1029" s="1"/>
      <c r="H1029"/>
      <c r="K1029" s="17"/>
      <c r="M1029"/>
      <c r="AE1029" s="18"/>
      <c r="AG1029"/>
    </row>
    <row r="1030" spans="2:33" hidden="1" x14ac:dyDescent="0.2">
      <c r="D1030" s="1"/>
      <c r="H1030"/>
      <c r="K1030" s="17"/>
      <c r="M1030"/>
      <c r="AE1030" s="18"/>
      <c r="AG1030"/>
    </row>
    <row r="1031" spans="2:33" ht="122.25" hidden="1" customHeight="1" x14ac:dyDescent="0.2">
      <c r="D1031" s="1"/>
      <c r="H1031"/>
      <c r="K1031" s="17"/>
      <c r="M1031"/>
      <c r="AE1031" s="18"/>
      <c r="AG1031"/>
    </row>
    <row r="1032" spans="2:33" x14ac:dyDescent="0.2">
      <c r="D1032" s="1"/>
      <c r="H1032"/>
      <c r="K1032" s="17"/>
      <c r="M1032"/>
      <c r="AE1032" s="18"/>
      <c r="AG1032"/>
    </row>
    <row r="1033" spans="2:33" x14ac:dyDescent="0.2">
      <c r="D1033" s="1"/>
      <c r="H1033"/>
      <c r="K1033" s="17"/>
      <c r="M1033"/>
      <c r="AE1033" s="18"/>
      <c r="AG1033"/>
    </row>
  </sheetData>
  <sheetProtection algorithmName="SHA-512" hashValue="oq232sjyCsbOOaZsk03GZ46basNFu5P8ISNfprmK0L8S0+pyheYK6pTBwVjpChAr03ZYY09oYL/KJMk0S/FnxQ==" saltValue="GaEZrVTbUfTlvV4Oe5bq+A==" spinCount="100000" sheet="1" objects="1" scenarios="1" deleteRows="0" selectLockedCells="1" sort="0"/>
  <conditionalFormatting sqref="D4">
    <cfRule type="expression" dxfId="13" priority="23" stopIfTrue="1">
      <formula>IF(#REF!,TRUE,FALSE)</formula>
    </cfRule>
  </conditionalFormatting>
  <conditionalFormatting sqref="D6:D1003">
    <cfRule type="expression" dxfId="12" priority="1" stopIfTrue="1">
      <formula>IF(B6="ICE",TRUE,FALSE)</formula>
    </cfRule>
    <cfRule type="expression" dxfId="11" priority="21" stopIfTrue="1">
      <formula>IF(B6&lt;&gt;"ICE",TRUE,FALSE)</formula>
    </cfRule>
  </conditionalFormatting>
  <conditionalFormatting sqref="E6:E1003">
    <cfRule type="expression" dxfId="10" priority="48" stopIfTrue="1">
      <formula>IF(OR(B6=BL,AND(B6="ice",D6&lt;1900)),TRUE,FALSE)</formula>
    </cfRule>
    <cfRule type="expression" dxfId="9" priority="47" stopIfTrue="1">
      <formula>IF(OR(AND(B6="nzev",D6&lt;2036),B6="zev"),TRUE,IF(AND(OR(B6="ice",AND(B6="nzev",D6&gt;2035)),D6&gt;0),TRUE,FALSE))</formula>
    </cfRule>
  </conditionalFormatting>
  <conditionalFormatting sqref="F6:F1003">
    <cfRule type="expression" dxfId="8" priority="54" stopIfTrue="1">
      <formula>IF(OR(B6&lt;&gt;"ICE",F6=BL),TRUE,FALSE)</formula>
    </cfRule>
    <cfRule type="expression" dxfId="7" priority="53" stopIfTrue="1">
      <formula>IF(AND(B6="ICE",D6&gt;0),TRUE,FALSE)</formula>
    </cfRule>
  </conditionalFormatting>
  <conditionalFormatting sqref="G6:G1003">
    <cfRule type="expression" dxfId="6" priority="52" stopIfTrue="1">
      <formula>IF(AND(B6="ICE",D6&gt;0,G6=18),FALSE,TRUE)</formula>
    </cfRule>
    <cfRule type="expression" dxfId="5" priority="51" stopIfTrue="1">
      <formula>IF(AND(B6="ICE",D6&gt;0,OR(G6&gt;=13,G6&lt;=18)),TRUE,FALSE)</formula>
    </cfRule>
  </conditionalFormatting>
  <conditionalFormatting sqref="H6:H1003">
    <cfRule type="expression" dxfId="4" priority="49" stopIfTrue="1">
      <formula>IF(AND(D6&gt;0,OR(B6="ICE",AND(B6="nzev",D6&gt;2035))),TRUE,FALSE)</formula>
    </cfRule>
  </conditionalFormatting>
  <conditionalFormatting sqref="I6:I1003">
    <cfRule type="expression" dxfId="3" priority="50" stopIfTrue="1">
      <formula>IF(AND(B6&lt;&gt;BL,E6&lt;&gt;BL),IF(OR(AND(B6="nzev",D6&lt;2036),B6="zev"),TRUE,IF(D6&lt;&gt;BL,TRUE,FALSE)),FALSE)</formula>
    </cfRule>
  </conditionalFormatting>
  <conditionalFormatting sqref="P1008">
    <cfRule type="expression" dxfId="2" priority="45" stopIfTrue="1">
      <formula>IF(NOT($J$1008),TRUE,FALSE)</formula>
    </cfRule>
  </conditionalFormatting>
  <conditionalFormatting sqref="S1010:V1028">
    <cfRule type="expression" dxfId="1" priority="46" stopIfTrue="1">
      <formula>IF(NOT($J$1008),TRUE,FALSE)</formula>
    </cfRule>
  </conditionalFormatting>
  <dataValidations count="8">
    <dataValidation type="whole" operator="greaterThan" allowBlank="1" showInputMessage="1" prompt="Year of ZEV replacement." sqref="H6:I1003" xr:uid="{00000000-0002-0000-0100-000000000000}">
      <formula1>2020</formula1>
    </dataValidation>
    <dataValidation type="list" allowBlank="1" showInputMessage="1" showErrorMessage="1" sqref="B6:B1003" xr:uid="{00000000-0002-0000-0100-000002000000}">
      <formula1>ET</formula1>
    </dataValidation>
    <dataValidation type="whole" allowBlank="1" error="Engine model years must be beween 1900 and 2017. Press escape button to leave unchanged." prompt="Enter engine model year.  It must be a number greater than 1950." sqref="G6:G1003" xr:uid="{00000000-0002-0000-0100-000005000000}">
      <formula1>13</formula1>
      <formula2>18</formula2>
    </dataValidation>
    <dataValidation allowBlank="1" showErrorMessage="1" error="The expected vehicle usage life must be between 13 and 18." prompt="Select action that is applicable to the vehicle or leave blank." sqref="G6:G1003" xr:uid="{B16C967E-EA92-414C-92E2-BD60A1EC53FD}"/>
    <dataValidation type="whole" allowBlank="1" showErrorMessage="1" error="The expected vehicle usage life must be between 13 and 18." prompt="Select action that is applicable to the vehicle or leave blank." sqref="F6:F1003" xr:uid="{A185B3E7-8D3D-4CBC-989B-4C0A31FBC493}">
      <formula1>13</formula1>
      <formula2>18</formula2>
    </dataValidation>
    <dataValidation type="whole" allowBlank="1" error="Expected life should be between 13 and 18 years." prompt="Enter engine model year.  It must be a number greater than 1950." sqref="F6:F1003" xr:uid="{A45B321C-C7D6-41B5-861A-D2E2F29B9564}">
      <formula1>13</formula1>
      <formula2>18</formula2>
    </dataValidation>
    <dataValidation type="list" allowBlank="1" showInputMessage="1" showErrorMessage="1" sqref="E6:E1003" xr:uid="{00000000-0002-0000-0100-000003000000}">
      <formula1>IF(B6=BL,BL,ZEVVT)</formula1>
    </dataValidation>
    <dataValidation type="custom" allowBlank="1" showInputMessage="1" showErrorMessage="1" error="The engine model year must be a four digit number. ICE engine model year cannot be greater than 2024. " prompt="Engine model year" sqref="D6:D1003" xr:uid="{07A5CA68-2294-47C7-800F-35DFE1B06F28}">
      <formula1>IF(OR(D6&lt;1900,D6&gt;2024),FALSE, TRUE)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Display"/>
  <dimension ref="A1:H22"/>
  <sheetViews>
    <sheetView showGridLines="0" workbookViewId="0">
      <selection activeCell="F25" sqref="F25"/>
    </sheetView>
  </sheetViews>
  <sheetFormatPr baseColWidth="10" defaultColWidth="8.83203125" defaultRowHeight="13" x14ac:dyDescent="0.15"/>
  <cols>
    <col min="1" max="1" width="12.6640625" style="17" customWidth="1"/>
    <col min="2" max="4" width="10.33203125" customWidth="1"/>
    <col min="5" max="5" width="12" customWidth="1"/>
    <col min="6" max="6" width="9.33203125" customWidth="1"/>
    <col min="7" max="7" width="16" style="17" customWidth="1"/>
    <col min="8" max="8" width="12.33203125" customWidth="1"/>
  </cols>
  <sheetData>
    <row r="1" spans="1:8" ht="45.75" customHeight="1" x14ac:dyDescent="0.15">
      <c r="A1" s="50" t="str">
        <f>IF('Legacy Fleet'!$J$1008,"ZEV Milestone Option","Information Incomplete to Evaluate Milestone Option")</f>
        <v>ZEV Milestone Option</v>
      </c>
      <c r="B1" s="51"/>
      <c r="C1" s="52"/>
      <c r="D1" s="52"/>
      <c r="E1" s="53"/>
      <c r="G1" s="50" t="str">
        <f>IF('Legacy Fleet'!$J$1008,"Model Year Schedule","Model Year Schedule (Incomplete)")</f>
        <v>Model Year Schedule</v>
      </c>
      <c r="H1" s="27"/>
    </row>
    <row r="2" spans="1:8" ht="56" x14ac:dyDescent="0.15">
      <c r="A2" s="46" t="s">
        <v>45</v>
      </c>
      <c r="B2" s="11" t="s">
        <v>56</v>
      </c>
      <c r="C2" s="11" t="s">
        <v>57</v>
      </c>
      <c r="D2" s="11" t="s">
        <v>58</v>
      </c>
      <c r="E2" s="11" t="s">
        <v>59</v>
      </c>
      <c r="G2" s="54" t="s">
        <v>45</v>
      </c>
      <c r="H2" s="54" t="s">
        <v>60</v>
      </c>
    </row>
    <row r="3" spans="1:8" ht="16.25" customHeight="1" x14ac:dyDescent="0.15">
      <c r="A3" s="47">
        <v>2024</v>
      </c>
      <c r="B3" s="41"/>
      <c r="C3" s="41"/>
      <c r="D3" s="41"/>
      <c r="E3" s="43">
        <f>'Legacy Fleet'!V1010</f>
        <v>0</v>
      </c>
      <c r="G3" s="47">
        <v>2024</v>
      </c>
      <c r="H3" s="55">
        <f>'Legacy Fleet'!N1010</f>
        <v>0</v>
      </c>
    </row>
    <row r="4" spans="1:8" ht="16.25" customHeight="1" x14ac:dyDescent="0.15">
      <c r="A4" s="48">
        <v>2025</v>
      </c>
      <c r="B4" s="40">
        <v>0.1</v>
      </c>
      <c r="C4" s="39"/>
      <c r="D4" s="39"/>
      <c r="E4" s="44">
        <f>'Legacy Fleet'!V1011</f>
        <v>0</v>
      </c>
      <c r="G4" s="48">
        <v>2025</v>
      </c>
      <c r="H4" s="56">
        <f>'Legacy Fleet'!N1011</f>
        <v>0</v>
      </c>
    </row>
    <row r="5" spans="1:8" ht="16.25" customHeight="1" x14ac:dyDescent="0.15">
      <c r="A5" s="48">
        <v>2026</v>
      </c>
      <c r="B5" s="40">
        <v>0.1</v>
      </c>
      <c r="C5" s="39"/>
      <c r="D5" s="39"/>
      <c r="E5" s="44">
        <f>'Legacy Fleet'!V1012</f>
        <v>0</v>
      </c>
      <c r="G5" s="48">
        <v>2026</v>
      </c>
      <c r="H5" s="56">
        <f>'Legacy Fleet'!N1012</f>
        <v>0</v>
      </c>
    </row>
    <row r="6" spans="1:8" ht="16.25" customHeight="1" x14ac:dyDescent="0.15">
      <c r="A6" s="48">
        <v>2027</v>
      </c>
      <c r="B6" s="40">
        <v>0.1</v>
      </c>
      <c r="C6" s="40">
        <v>0.1</v>
      </c>
      <c r="D6" s="39"/>
      <c r="E6" s="44">
        <f>'Legacy Fleet'!V1013</f>
        <v>0</v>
      </c>
      <c r="G6" s="48">
        <v>2027</v>
      </c>
      <c r="H6" s="56">
        <f>'Legacy Fleet'!N1013</f>
        <v>0</v>
      </c>
    </row>
    <row r="7" spans="1:8" ht="16.25" customHeight="1" x14ac:dyDescent="0.15">
      <c r="A7" s="48">
        <v>2028</v>
      </c>
      <c r="B7" s="40">
        <v>0.25</v>
      </c>
      <c r="C7" s="40">
        <v>0.1</v>
      </c>
      <c r="D7" s="39"/>
      <c r="E7" s="44">
        <f>'Legacy Fleet'!V1014</f>
        <v>0</v>
      </c>
      <c r="G7" s="48">
        <v>2028</v>
      </c>
      <c r="H7" s="56">
        <f>'Legacy Fleet'!N1014</f>
        <v>0</v>
      </c>
    </row>
    <row r="8" spans="1:8" ht="16.25" customHeight="1" x14ac:dyDescent="0.15">
      <c r="A8" s="48">
        <v>2029</v>
      </c>
      <c r="B8" s="40">
        <v>0.25</v>
      </c>
      <c r="C8" s="40">
        <v>0.1</v>
      </c>
      <c r="D8" s="39"/>
      <c r="E8" s="44">
        <f>'Legacy Fleet'!V1015</f>
        <v>0</v>
      </c>
      <c r="G8" s="48">
        <v>2029</v>
      </c>
      <c r="H8" s="56">
        <f>'Legacy Fleet'!N1015</f>
        <v>0</v>
      </c>
    </row>
    <row r="9" spans="1:8" ht="16.25" customHeight="1" x14ac:dyDescent="0.15">
      <c r="A9" s="48">
        <v>2030</v>
      </c>
      <c r="B9" s="40">
        <v>0.25</v>
      </c>
      <c r="C9" s="40">
        <v>0.25</v>
      </c>
      <c r="D9" s="40">
        <v>0.1</v>
      </c>
      <c r="E9" s="44">
        <f>'Legacy Fleet'!V1016</f>
        <v>0</v>
      </c>
      <c r="G9" s="48">
        <v>2030</v>
      </c>
      <c r="H9" s="56">
        <f>'Legacy Fleet'!N1016</f>
        <v>0</v>
      </c>
    </row>
    <row r="10" spans="1:8" ht="16.25" customHeight="1" x14ac:dyDescent="0.15">
      <c r="A10" s="48">
        <v>2031</v>
      </c>
      <c r="B10" s="40">
        <v>0.5</v>
      </c>
      <c r="C10" s="40">
        <v>0.25</v>
      </c>
      <c r="D10" s="40">
        <v>0.1</v>
      </c>
      <c r="E10" s="44">
        <f>'Legacy Fleet'!V1017</f>
        <v>0</v>
      </c>
      <c r="G10" s="48">
        <v>2031</v>
      </c>
      <c r="H10" s="56">
        <f>'Legacy Fleet'!N1017</f>
        <v>0</v>
      </c>
    </row>
    <row r="11" spans="1:8" ht="16.25" customHeight="1" x14ac:dyDescent="0.15">
      <c r="A11" s="48">
        <v>2032</v>
      </c>
      <c r="B11" s="40">
        <v>0.5</v>
      </c>
      <c r="C11" s="40">
        <v>0.25</v>
      </c>
      <c r="D11" s="40">
        <v>0.1</v>
      </c>
      <c r="E11" s="44">
        <f>'Legacy Fleet'!V1018</f>
        <v>0</v>
      </c>
      <c r="G11" s="48">
        <v>2032</v>
      </c>
      <c r="H11" s="56">
        <f>'Legacy Fleet'!N1018</f>
        <v>0</v>
      </c>
    </row>
    <row r="12" spans="1:8" ht="16.25" customHeight="1" x14ac:dyDescent="0.15">
      <c r="A12" s="48">
        <v>2033</v>
      </c>
      <c r="B12" s="40">
        <v>0.75</v>
      </c>
      <c r="C12" s="40">
        <v>0.5</v>
      </c>
      <c r="D12" s="40">
        <v>0.25</v>
      </c>
      <c r="E12" s="44">
        <f>'Legacy Fleet'!V1019</f>
        <v>0</v>
      </c>
      <c r="G12" s="48">
        <v>2033</v>
      </c>
      <c r="H12" s="56">
        <f>'Legacy Fleet'!N1019</f>
        <v>0</v>
      </c>
    </row>
    <row r="13" spans="1:8" ht="16.25" customHeight="1" x14ac:dyDescent="0.15">
      <c r="A13" s="48">
        <v>2034</v>
      </c>
      <c r="B13" s="40">
        <v>0.75</v>
      </c>
      <c r="C13" s="40">
        <v>0.5</v>
      </c>
      <c r="D13" s="40">
        <v>0.25</v>
      </c>
      <c r="E13" s="44">
        <f>'Legacy Fleet'!V1020</f>
        <v>0</v>
      </c>
      <c r="G13" s="48">
        <v>2034</v>
      </c>
      <c r="H13" s="56">
        <f>'Legacy Fleet'!N1020</f>
        <v>0</v>
      </c>
    </row>
    <row r="14" spans="1:8" ht="16.25" customHeight="1" x14ac:dyDescent="0.15">
      <c r="A14" s="48">
        <v>2035</v>
      </c>
      <c r="B14" s="40">
        <v>1</v>
      </c>
      <c r="C14" s="40">
        <v>0.5</v>
      </c>
      <c r="D14" s="40">
        <v>0.25</v>
      </c>
      <c r="E14" s="44">
        <f>'Legacy Fleet'!V1021</f>
        <v>0</v>
      </c>
      <c r="G14" s="48">
        <v>2035</v>
      </c>
      <c r="H14" s="56">
        <f>'Legacy Fleet'!N1021</f>
        <v>0</v>
      </c>
    </row>
    <row r="15" spans="1:8" ht="16.25" customHeight="1" x14ac:dyDescent="0.15">
      <c r="A15" s="48">
        <v>2036</v>
      </c>
      <c r="B15" s="40">
        <v>1</v>
      </c>
      <c r="C15" s="40">
        <v>0.75</v>
      </c>
      <c r="D15" s="40">
        <v>0.5</v>
      </c>
      <c r="E15" s="44">
        <f>'Legacy Fleet'!V1022</f>
        <v>0</v>
      </c>
      <c r="G15" s="48">
        <v>2036</v>
      </c>
      <c r="H15" s="56">
        <f>'Legacy Fleet'!N1022</f>
        <v>0</v>
      </c>
    </row>
    <row r="16" spans="1:8" ht="16.25" customHeight="1" x14ac:dyDescent="0.15">
      <c r="A16" s="48">
        <v>2037</v>
      </c>
      <c r="B16" s="40">
        <v>1</v>
      </c>
      <c r="C16" s="40">
        <v>0.75</v>
      </c>
      <c r="D16" s="40">
        <v>0.5</v>
      </c>
      <c r="E16" s="44">
        <f>'Legacy Fleet'!V1023</f>
        <v>0</v>
      </c>
      <c r="G16" s="48">
        <v>2037</v>
      </c>
      <c r="H16" s="56">
        <f>'Legacy Fleet'!N1023</f>
        <v>0</v>
      </c>
    </row>
    <row r="17" spans="1:8" ht="16.25" customHeight="1" x14ac:dyDescent="0.15">
      <c r="A17" s="48">
        <v>2038</v>
      </c>
      <c r="B17" s="40">
        <v>1</v>
      </c>
      <c r="C17" s="40">
        <v>0.75</v>
      </c>
      <c r="D17" s="40">
        <v>0.5</v>
      </c>
      <c r="E17" s="44">
        <f>'Legacy Fleet'!V1024</f>
        <v>0</v>
      </c>
      <c r="G17" s="48">
        <v>2038</v>
      </c>
      <c r="H17" s="56">
        <f>'Legacy Fleet'!N1024</f>
        <v>0</v>
      </c>
    </row>
    <row r="18" spans="1:8" ht="16.25" customHeight="1" x14ac:dyDescent="0.15">
      <c r="A18" s="48">
        <v>2039</v>
      </c>
      <c r="B18" s="40">
        <v>1</v>
      </c>
      <c r="C18" s="40">
        <v>1</v>
      </c>
      <c r="D18" s="40">
        <v>0.75</v>
      </c>
      <c r="E18" s="44">
        <f>'Legacy Fleet'!V1025</f>
        <v>0</v>
      </c>
      <c r="G18" s="48">
        <v>2039</v>
      </c>
      <c r="H18" s="56">
        <f>'Legacy Fleet'!N1025</f>
        <v>0</v>
      </c>
    </row>
    <row r="19" spans="1:8" ht="16.25" customHeight="1" x14ac:dyDescent="0.15">
      <c r="A19" s="48">
        <v>2040</v>
      </c>
      <c r="B19" s="40">
        <v>1</v>
      </c>
      <c r="C19" s="40">
        <v>1</v>
      </c>
      <c r="D19" s="40">
        <v>0.75</v>
      </c>
      <c r="E19" s="44">
        <f>'Legacy Fleet'!V1026</f>
        <v>0</v>
      </c>
      <c r="G19" s="48">
        <v>2040</v>
      </c>
      <c r="H19" s="56">
        <f>'Legacy Fleet'!N1026</f>
        <v>0</v>
      </c>
    </row>
    <row r="20" spans="1:8" ht="16.25" customHeight="1" x14ac:dyDescent="0.15">
      <c r="A20" s="48">
        <v>2041</v>
      </c>
      <c r="B20" s="40">
        <v>1</v>
      </c>
      <c r="C20" s="40">
        <v>1</v>
      </c>
      <c r="D20" s="40">
        <v>0.75</v>
      </c>
      <c r="E20" s="44">
        <f>'Legacy Fleet'!V1027</f>
        <v>0</v>
      </c>
      <c r="G20" s="48">
        <v>2041</v>
      </c>
      <c r="H20" s="56">
        <f>'Legacy Fleet'!N1027</f>
        <v>0</v>
      </c>
    </row>
    <row r="21" spans="1:8" ht="16.25" customHeight="1" x14ac:dyDescent="0.15">
      <c r="A21" s="49">
        <v>2042</v>
      </c>
      <c r="B21" s="42">
        <v>1</v>
      </c>
      <c r="C21" s="42">
        <v>1</v>
      </c>
      <c r="D21" s="42">
        <v>1</v>
      </c>
      <c r="E21" s="45">
        <f>'Legacy Fleet'!V1028</f>
        <v>0</v>
      </c>
      <c r="G21" s="49">
        <v>2042</v>
      </c>
      <c r="H21" s="57">
        <f>'Legacy Fleet'!N1028</f>
        <v>0</v>
      </c>
    </row>
    <row r="22" spans="1:8" hidden="1" x14ac:dyDescent="0.15">
      <c r="A22" s="17">
        <f>'Legacy Fleet'!J1008</f>
        <v>1</v>
      </c>
    </row>
  </sheetData>
  <sheetProtection algorithmName="SHA-512" hashValue="W/4M4VCVg/A5mkpA1r2c08tpWoT8IQjNjOjzkLUzlfcAhm6r/WcCrbFe0hxmDMA7ye1D5l4kZsqUnlTXo/9adw==" saltValue="oNufticyY+V0iWbX+PvOkw==" spinCount="100000" sheet="1" objects="1" scenarios="1"/>
  <conditionalFormatting sqref="E3:E21">
    <cfRule type="expression" dxfId="0" priority="1" stopIfTrue="1">
      <formula>IF(NOT($A$22),TRUE,FALSE)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DataSelect"/>
  <dimension ref="A1:E34"/>
  <sheetViews>
    <sheetView zoomScaleNormal="100" workbookViewId="0">
      <selection activeCell="C1" sqref="C1"/>
    </sheetView>
  </sheetViews>
  <sheetFormatPr baseColWidth="10" defaultColWidth="8.83203125" defaultRowHeight="13" x14ac:dyDescent="0.15"/>
  <cols>
    <col min="1" max="1" width="8.6640625" customWidth="1"/>
    <col min="2" max="2" width="1.6640625" customWidth="1"/>
    <col min="3" max="3" width="37.33203125" style="4" customWidth="1"/>
    <col min="4" max="4" width="5.6640625" style="4" customWidth="1"/>
    <col min="5" max="5" width="47.33203125" style="4" customWidth="1"/>
    <col min="6" max="6" width="47.33203125" bestFit="1" customWidth="1"/>
  </cols>
  <sheetData>
    <row r="1" spans="1:5" ht="33" customHeight="1" x14ac:dyDescent="0.2">
      <c r="A1" s="8" t="s">
        <v>61</v>
      </c>
      <c r="B1" s="3"/>
      <c r="C1" s="3" t="s">
        <v>62</v>
      </c>
      <c r="D1" s="4" t="s">
        <v>63</v>
      </c>
    </row>
    <row r="2" spans="1:5" x14ac:dyDescent="0.15">
      <c r="A2" s="4" t="s">
        <v>16</v>
      </c>
      <c r="B2" s="4"/>
      <c r="C2" s="16" t="s">
        <v>5</v>
      </c>
      <c r="D2" s="16">
        <v>1</v>
      </c>
    </row>
    <row r="3" spans="1:5" x14ac:dyDescent="0.15">
      <c r="A3" s="4" t="s">
        <v>64</v>
      </c>
      <c r="B3" s="4"/>
      <c r="C3" s="16" t="s">
        <v>6</v>
      </c>
      <c r="D3" s="16">
        <v>1</v>
      </c>
    </row>
    <row r="4" spans="1:5" x14ac:dyDescent="0.15">
      <c r="A4" s="4" t="s">
        <v>17</v>
      </c>
      <c r="B4" s="16"/>
      <c r="C4" s="16" t="s">
        <v>7</v>
      </c>
      <c r="D4" s="16">
        <v>1</v>
      </c>
    </row>
    <row r="5" spans="1:5" x14ac:dyDescent="0.15">
      <c r="A5" s="16"/>
      <c r="C5" s="16" t="s">
        <v>8</v>
      </c>
      <c r="D5" s="16">
        <v>1</v>
      </c>
    </row>
    <row r="6" spans="1:5" x14ac:dyDescent="0.15">
      <c r="C6" s="16" t="s">
        <v>9</v>
      </c>
      <c r="D6" s="16">
        <v>1</v>
      </c>
    </row>
    <row r="7" spans="1:5" ht="16" x14ac:dyDescent="0.2">
      <c r="B7" s="8"/>
      <c r="C7" s="16" t="s">
        <v>10</v>
      </c>
      <c r="D7" s="16">
        <v>2</v>
      </c>
      <c r="E7"/>
    </row>
    <row r="8" spans="1:5" ht="16" x14ac:dyDescent="0.2">
      <c r="A8" s="8"/>
      <c r="C8" s="16" t="s">
        <v>11</v>
      </c>
      <c r="D8" s="16">
        <v>2</v>
      </c>
      <c r="E8"/>
    </row>
    <row r="9" spans="1:5" x14ac:dyDescent="0.15">
      <c r="C9" s="16" t="s">
        <v>12</v>
      </c>
      <c r="D9" s="16">
        <v>2</v>
      </c>
      <c r="E9"/>
    </row>
    <row r="10" spans="1:5" x14ac:dyDescent="0.15">
      <c r="B10" s="7"/>
      <c r="C10" s="16" t="s">
        <v>13</v>
      </c>
      <c r="D10" s="16">
        <v>3</v>
      </c>
      <c r="E10"/>
    </row>
    <row r="11" spans="1:5" x14ac:dyDescent="0.15">
      <c r="A11" s="7"/>
      <c r="B11" s="7"/>
      <c r="C11" s="16" t="s">
        <v>14</v>
      </c>
      <c r="D11" s="16">
        <v>3</v>
      </c>
      <c r="E11"/>
    </row>
    <row r="12" spans="1:5" x14ac:dyDescent="0.15">
      <c r="A12" s="7"/>
      <c r="E12"/>
    </row>
    <row r="13" spans="1:5" x14ac:dyDescent="0.15">
      <c r="E13"/>
    </row>
    <row r="14" spans="1:5" x14ac:dyDescent="0.15">
      <c r="E14"/>
    </row>
    <row r="15" spans="1:5" x14ac:dyDescent="0.15">
      <c r="B15" s="7"/>
      <c r="E15"/>
    </row>
    <row r="16" spans="1:5" x14ac:dyDescent="0.15">
      <c r="A16" s="7"/>
      <c r="B16" s="7"/>
      <c r="E16"/>
    </row>
    <row r="17" spans="1:5" x14ac:dyDescent="0.15">
      <c r="A17" s="7"/>
      <c r="B17" s="7"/>
      <c r="E17"/>
    </row>
    <row r="18" spans="1:5" x14ac:dyDescent="0.15">
      <c r="A18" s="7"/>
      <c r="B18" s="7"/>
    </row>
    <row r="19" spans="1:5" ht="16" x14ac:dyDescent="0.2">
      <c r="A19" s="7"/>
      <c r="C19" s="3"/>
    </row>
    <row r="20" spans="1:5" ht="16" x14ac:dyDescent="0.2">
      <c r="B20" s="3"/>
      <c r="C20"/>
      <c r="E20"/>
    </row>
    <row r="21" spans="1:5" ht="16" x14ac:dyDescent="0.2">
      <c r="A21" s="3"/>
      <c r="B21" s="4"/>
      <c r="E21"/>
    </row>
    <row r="22" spans="1:5" x14ac:dyDescent="0.15">
      <c r="A22" s="4"/>
      <c r="B22" s="4"/>
      <c r="C22"/>
      <c r="E22"/>
    </row>
    <row r="23" spans="1:5" x14ac:dyDescent="0.15">
      <c r="A23" s="4"/>
      <c r="B23" s="4"/>
      <c r="C23"/>
      <c r="E23"/>
    </row>
    <row r="24" spans="1:5" x14ac:dyDescent="0.15">
      <c r="A24" s="4"/>
      <c r="E24"/>
    </row>
    <row r="25" spans="1:5" x14ac:dyDescent="0.15">
      <c r="B25" s="4"/>
      <c r="E25"/>
    </row>
    <row r="26" spans="1:5" x14ac:dyDescent="0.15">
      <c r="A26" s="4"/>
      <c r="B26" s="4"/>
      <c r="E26"/>
    </row>
    <row r="27" spans="1:5" x14ac:dyDescent="0.15">
      <c r="A27" s="4"/>
      <c r="B27" s="4"/>
      <c r="E27"/>
    </row>
    <row r="28" spans="1:5" x14ac:dyDescent="0.15">
      <c r="A28" s="4"/>
      <c r="B28" s="4"/>
      <c r="E28"/>
    </row>
    <row r="29" spans="1:5" x14ac:dyDescent="0.15">
      <c r="A29" s="4"/>
      <c r="E29"/>
    </row>
    <row r="30" spans="1:5" x14ac:dyDescent="0.15">
      <c r="E30"/>
    </row>
    <row r="31" spans="1:5" x14ac:dyDescent="0.15">
      <c r="B31" s="9"/>
    </row>
    <row r="32" spans="1:5" x14ac:dyDescent="0.15">
      <c r="A32" s="9"/>
      <c r="B32" s="9"/>
    </row>
    <row r="33" spans="1:2" x14ac:dyDescent="0.15">
      <c r="A33" s="9"/>
      <c r="B33" s="9"/>
    </row>
    <row r="34" spans="1:2" x14ac:dyDescent="0.15">
      <c r="A34" s="9"/>
    </row>
  </sheetData>
  <sheetProtection selectLockedCells="1" selectUnlockedCells="1"/>
  <phoneticPr fontId="1" type="noConversion"/>
  <dataValidations count="1">
    <dataValidation type="list" allowBlank="1" showInputMessage="1" showErrorMessage="1" sqref="A15" xr:uid="{00000000-0002-0000-0300-000000000000}">
      <formula1>ET</formula1>
    </dataValidation>
  </dataValidations>
  <pageMargins left="0.75" right="0.75" top="1" bottom="1" header="0.5" footer="0.5"/>
  <pageSetup scale="13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dd0601-ae63-43ce-8617-02a3a759ec97">
      <Terms xmlns="http://schemas.microsoft.com/office/infopath/2007/PartnerControls"/>
    </lcf76f155ced4ddcb4097134ff3c332f>
    <TaxCatchAll xmlns="46898017-44b6-4dcb-921b-9465d60afb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ED479D93F26043B806752FF952E74D" ma:contentTypeVersion="15" ma:contentTypeDescription="Create a new document." ma:contentTypeScope="" ma:versionID="762c71543852c8d8f33c5e52bef96213">
  <xsd:schema xmlns:xsd="http://www.w3.org/2001/XMLSchema" xmlns:xs="http://www.w3.org/2001/XMLSchema" xmlns:p="http://schemas.microsoft.com/office/2006/metadata/properties" xmlns:ns2="f3dd0601-ae63-43ce-8617-02a3a759ec97" xmlns:ns3="46898017-44b6-4dcb-921b-9465d60afb37" targetNamespace="http://schemas.microsoft.com/office/2006/metadata/properties" ma:root="true" ma:fieldsID="1f1b2c55fa932db0ef674d008373e213" ns2:_="" ns3:_="">
    <xsd:import namespace="f3dd0601-ae63-43ce-8617-02a3a759ec97"/>
    <xsd:import namespace="46898017-44b6-4dcb-921b-9465d60afb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d0601-ae63-43ce-8617-02a3a759ec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898017-44b6-4dcb-921b-9465d60afb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5e7b512-364d-4e1c-a2dd-9807f275b3d7}" ma:internalName="TaxCatchAll" ma:showField="CatchAllData" ma:web="46898017-44b6-4dcb-921b-9465d60afb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918A33-FC0D-4C07-B74D-AFDF1AD63837}">
  <ds:schemaRefs>
    <ds:schemaRef ds:uri="http://schemas.microsoft.com/office/2006/metadata/properties"/>
    <ds:schemaRef ds:uri="http://schemas.microsoft.com/office/infopath/2007/PartnerControls"/>
    <ds:schemaRef ds:uri="f3dd0601-ae63-43ce-8617-02a3a759ec97"/>
    <ds:schemaRef ds:uri="46898017-44b6-4dcb-921b-9465d60afb37"/>
  </ds:schemaRefs>
</ds:datastoreItem>
</file>

<file path=customXml/itemProps2.xml><?xml version="1.0" encoding="utf-8"?>
<ds:datastoreItem xmlns:ds="http://schemas.openxmlformats.org/officeDocument/2006/customXml" ds:itemID="{FBD2A146-CA86-4B53-A855-06066805E1B5}">
  <ds:schemaRefs>
    <ds:schemaRef ds:uri="http://schemas.microsoft.com/sharepoint/v3/contenttype/forms"/>
  </ds:schemaRefs>
</ds:datastoreItem>
</file>

<file path=customXml/itemProps3.xml><?xml version="1.0" encoding="utf-8"?>
<ds:datastoreItem xmlns:ds="http://schemas.openxmlformats.org/officeDocument/2006/customXml" ds:itemID="{9217EC87-6F90-4BBE-9096-40930DBEE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dd0601-ae63-43ce-8617-02a3a759ec97"/>
    <ds:schemaRef ds:uri="46898017-44b6-4dcb-921b-9465d60af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 Me</vt:lpstr>
      <vt:lpstr>Legacy Fleet</vt:lpstr>
      <vt:lpstr>ZEVs Results</vt:lpstr>
      <vt:lpstr>Selection</vt:lpstr>
      <vt:lpstr>BL</vt:lpstr>
      <vt:lpstr>ET</vt:lpstr>
      <vt:lpstr>ZEVVT</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ACF Calculator</dc:title>
  <dc:subject/>
  <dc:creator>CARB - MSCD - California Air Resources Board - Mobile Source Control Division</dc:creator>
  <cp:keywords/>
  <dc:description/>
  <cp:lastModifiedBy>Michelle Zucca</cp:lastModifiedBy>
  <cp:revision/>
  <dcterms:created xsi:type="dcterms:W3CDTF">2007-08-31T19:43:50Z</dcterms:created>
  <dcterms:modified xsi:type="dcterms:W3CDTF">2024-06-27T21:37:30Z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0x01010058ED479D93F26043B806752FF952E74D</vt:lpwstr>
  </property>
</Properties>
</file>